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월보 2025년\1월\"/>
    </mc:Choice>
  </mc:AlternateContent>
  <bookViews>
    <workbookView xWindow="0" yWindow="0" windowWidth="15855" windowHeight="13410"/>
  </bookViews>
  <sheets>
    <sheet name="시세외" sheetId="1" r:id="rId1"/>
    <sheet name="구세외" sheetId="4" r:id="rId2"/>
  </sheets>
  <definedNames>
    <definedName name="_xlnm._FilterDatabase" localSheetId="1" hidden="1">구세외!$D$5:$K$72</definedName>
    <definedName name="_xlnm._FilterDatabase" localSheetId="0" hidden="1">시세외!$D$5:$K$72</definedName>
    <definedName name="_xlnm.Print_Area" localSheetId="1">구세외!$A$1:$L$110</definedName>
    <definedName name="_xlnm.Print_Area" localSheetId="0">시세외!$A$1:$L$112</definedName>
    <definedName name="_xlnm.Print_Titles" localSheetId="1">구세외!$4:$5</definedName>
    <definedName name="_xlnm.Print_Titles" localSheetId="0">시세외!$4:$5</definedName>
    <definedName name="ref" localSheetId="1">#REF!</definedName>
    <definedName name="ref" localSheetId="0">#REF!</definedName>
    <definedName name="ref">#REF!</definedName>
    <definedName name="구세">#REF!</definedName>
    <definedName name="구세2025" localSheetId="1">#REF!</definedName>
    <definedName name="구세2025">#REF!</definedName>
    <definedName name="미수납액" localSheetId="1">구세외!$L$6:$L$72</definedName>
    <definedName name="미수납액" localSheetId="0">시세외!$L$6:$L$72</definedName>
    <definedName name="불납결손액_누계" localSheetId="1">구세외!$K$6:$K$72</definedName>
    <definedName name="불납결손액_누계" localSheetId="0">시세외!$K$6:$K$72</definedName>
    <definedName name="불납결손액_본월분" localSheetId="1">구세외!$J$6:$J$72</definedName>
    <definedName name="불납결손액_본월분" localSheetId="0">시세외!$J$6:$J$72</definedName>
    <definedName name="수납액_누계" localSheetId="1">구세외!$G$6:$G$72</definedName>
    <definedName name="수납액_누계" localSheetId="0">시세외!$G$6:$G$72</definedName>
    <definedName name="수납액_본월분" localSheetId="1">구세외!$F$6:$F$72</definedName>
    <definedName name="수납액_본월분" localSheetId="0">시세외!$F$6:$F$72</definedName>
    <definedName name="이름">#REF!</definedName>
    <definedName name="징수결정액_누계" localSheetId="1">구세외!$E$6:$E$72</definedName>
    <definedName name="징수결정액_누계" localSheetId="0">시세외!$E$6:$E$72</definedName>
    <definedName name="징수결정액_본월분" localSheetId="1">구세외!$D$6:$D$72</definedName>
    <definedName name="징수결정액_본월분" localSheetId="0">시세외!$D$6:$D$72</definedName>
    <definedName name="환부액_누계" localSheetId="1">구세외!$I$6:$I$72</definedName>
    <definedName name="환부액_누계" localSheetId="0">시세외!$I$6:$I$72</definedName>
    <definedName name="환부액_본월분" localSheetId="1">구세외!$H$6:$H$72</definedName>
    <definedName name="환부액_본월분" localSheetId="0">시세외!$H$6:$H$72</definedName>
  </definedNames>
  <calcPr calcId="162913" iterateDelta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9" i="4" l="1"/>
  <c r="L74" i="4" l="1"/>
  <c r="N74" i="1" l="1"/>
  <c r="D76" i="4" l="1"/>
  <c r="D75" i="4" s="1"/>
  <c r="O76" i="4" l="1"/>
  <c r="L109" i="1" l="1"/>
  <c r="S76" i="4"/>
  <c r="Y59" i="4" l="1"/>
  <c r="Z59" i="4"/>
  <c r="W39" i="4"/>
  <c r="X39" i="4"/>
  <c r="Y39" i="4"/>
  <c r="Z39" i="4"/>
  <c r="O109" i="4"/>
  <c r="P109" i="4"/>
  <c r="L110" i="4"/>
  <c r="L109" i="4"/>
  <c r="N109" i="4" s="1"/>
  <c r="L108" i="4"/>
  <c r="L107" i="4"/>
  <c r="L106" i="4"/>
  <c r="H21" i="4"/>
  <c r="P110" i="4"/>
  <c r="O110" i="4"/>
  <c r="P108" i="4"/>
  <c r="P107" i="4"/>
  <c r="P106" i="4"/>
  <c r="P105" i="4"/>
  <c r="L105" i="4"/>
  <c r="P104" i="4"/>
  <c r="L104" i="4"/>
  <c r="Q104" i="4" s="1"/>
  <c r="P103" i="4"/>
  <c r="L103" i="4"/>
  <c r="Q103" i="4" s="1"/>
  <c r="P102" i="4"/>
  <c r="L102" i="4"/>
  <c r="Q102" i="4" s="1"/>
  <c r="P101" i="4"/>
  <c r="L101" i="4"/>
  <c r="Q101" i="4" s="1"/>
  <c r="P100" i="4"/>
  <c r="L100" i="4"/>
  <c r="P99" i="4"/>
  <c r="L99" i="4"/>
  <c r="Q99" i="4" s="1"/>
  <c r="P98" i="4"/>
  <c r="L98" i="4"/>
  <c r="P97" i="4"/>
  <c r="L97" i="4"/>
  <c r="Q97" i="4" s="1"/>
  <c r="P96" i="4"/>
  <c r="L96" i="4"/>
  <c r="Q96" i="4" s="1"/>
  <c r="P95" i="4"/>
  <c r="L95" i="4"/>
  <c r="Q95" i="4" s="1"/>
  <c r="P94" i="4"/>
  <c r="L94" i="4"/>
  <c r="P93" i="4"/>
  <c r="L93" i="4"/>
  <c r="Q93" i="4" s="1"/>
  <c r="P92" i="4"/>
  <c r="L92" i="4"/>
  <c r="P91" i="4"/>
  <c r="L91" i="4"/>
  <c r="P90" i="4"/>
  <c r="L90" i="4"/>
  <c r="P89" i="4"/>
  <c r="L89" i="4"/>
  <c r="Q89" i="4" s="1"/>
  <c r="P88" i="4"/>
  <c r="L88" i="4"/>
  <c r="Q88" i="4" s="1"/>
  <c r="P87" i="4"/>
  <c r="L87" i="4"/>
  <c r="Q87" i="4" s="1"/>
  <c r="P86" i="4"/>
  <c r="L86" i="4"/>
  <c r="P85" i="4"/>
  <c r="L85" i="4"/>
  <c r="P84" i="4"/>
  <c r="L84" i="4"/>
  <c r="Q84" i="4" s="1"/>
  <c r="P83" i="4"/>
  <c r="L83" i="4"/>
  <c r="P82" i="4"/>
  <c r="L82" i="4"/>
  <c r="Q82" i="4" s="1"/>
  <c r="P81" i="4"/>
  <c r="L81" i="4"/>
  <c r="Q81" i="4" s="1"/>
  <c r="P80" i="4"/>
  <c r="L80" i="4"/>
  <c r="P79" i="4"/>
  <c r="L79" i="4"/>
  <c r="P78" i="4"/>
  <c r="L78" i="4"/>
  <c r="P77" i="4"/>
  <c r="L77" i="4"/>
  <c r="K76" i="4"/>
  <c r="J76" i="4"/>
  <c r="I76" i="4"/>
  <c r="H76" i="4"/>
  <c r="G76" i="4"/>
  <c r="F76" i="4"/>
  <c r="E76" i="4"/>
  <c r="Q74" i="4"/>
  <c r="P74" i="4"/>
  <c r="N74" i="4"/>
  <c r="W73" i="4"/>
  <c r="L73" i="4"/>
  <c r="AA73" i="4" s="1"/>
  <c r="K73" i="4"/>
  <c r="Z73" i="4" s="1"/>
  <c r="J73" i="4"/>
  <c r="Y73" i="4" s="1"/>
  <c r="I73" i="4"/>
  <c r="Q73" i="4" s="1"/>
  <c r="H73" i="4"/>
  <c r="G73" i="4"/>
  <c r="V73" i="4" s="1"/>
  <c r="F73" i="4"/>
  <c r="U73" i="4" s="1"/>
  <c r="E73" i="4"/>
  <c r="T73" i="4" s="1"/>
  <c r="D73" i="4"/>
  <c r="S73" i="4" s="1"/>
  <c r="P72" i="4"/>
  <c r="L72" i="4"/>
  <c r="Q72" i="4" s="1"/>
  <c r="W71" i="4"/>
  <c r="K71" i="4"/>
  <c r="Z71" i="4" s="1"/>
  <c r="J71" i="4"/>
  <c r="Y71" i="4" s="1"/>
  <c r="I71" i="4"/>
  <c r="X71" i="4" s="1"/>
  <c r="H71" i="4"/>
  <c r="G71" i="4"/>
  <c r="V71" i="4" s="1"/>
  <c r="F71" i="4"/>
  <c r="U71" i="4" s="1"/>
  <c r="E71" i="4"/>
  <c r="T71" i="4" s="1"/>
  <c r="D71" i="4"/>
  <c r="S71" i="4" s="1"/>
  <c r="P70" i="4"/>
  <c r="L70" i="4"/>
  <c r="L69" i="4" s="1"/>
  <c r="W69" i="4"/>
  <c r="K69" i="4"/>
  <c r="Z69" i="4" s="1"/>
  <c r="J69" i="4"/>
  <c r="Y69" i="4" s="1"/>
  <c r="I69" i="4"/>
  <c r="X69" i="4" s="1"/>
  <c r="H69" i="4"/>
  <c r="G69" i="4"/>
  <c r="V69" i="4" s="1"/>
  <c r="F69" i="4"/>
  <c r="U69" i="4" s="1"/>
  <c r="E69" i="4"/>
  <c r="T69" i="4" s="1"/>
  <c r="D69" i="4"/>
  <c r="S69" i="4" s="1"/>
  <c r="P68" i="4"/>
  <c r="L68" i="4"/>
  <c r="Q68" i="4" s="1"/>
  <c r="P67" i="4"/>
  <c r="L67" i="4"/>
  <c r="K66" i="4"/>
  <c r="Z66" i="4" s="1"/>
  <c r="J66" i="4"/>
  <c r="Y66" i="4" s="1"/>
  <c r="I66" i="4"/>
  <c r="H66" i="4"/>
  <c r="W66" i="4" s="1"/>
  <c r="G66" i="4"/>
  <c r="V66" i="4" s="1"/>
  <c r="F66" i="4"/>
  <c r="U66" i="4" s="1"/>
  <c r="E66" i="4"/>
  <c r="T66" i="4" s="1"/>
  <c r="D66" i="4"/>
  <c r="S66" i="4" s="1"/>
  <c r="P65" i="4"/>
  <c r="L65" i="4"/>
  <c r="Q65" i="4" s="1"/>
  <c r="Y64" i="4"/>
  <c r="K64" i="4"/>
  <c r="Z64" i="4" s="1"/>
  <c r="J64" i="4"/>
  <c r="I64" i="4"/>
  <c r="H64" i="4"/>
  <c r="W64" i="4" s="1"/>
  <c r="G64" i="4"/>
  <c r="V64" i="4" s="1"/>
  <c r="F64" i="4"/>
  <c r="U64" i="4" s="1"/>
  <c r="E64" i="4"/>
  <c r="T64" i="4" s="1"/>
  <c r="D64" i="4"/>
  <c r="S64" i="4" s="1"/>
  <c r="P63" i="4"/>
  <c r="L63" i="4"/>
  <c r="L62" i="4" s="1"/>
  <c r="Y62" i="4"/>
  <c r="K62" i="4"/>
  <c r="Z62" i="4" s="1"/>
  <c r="J62" i="4"/>
  <c r="I62" i="4"/>
  <c r="X62" i="4" s="1"/>
  <c r="H62" i="4"/>
  <c r="W62" i="4" s="1"/>
  <c r="G62" i="4"/>
  <c r="V62" i="4" s="1"/>
  <c r="F62" i="4"/>
  <c r="U62" i="4" s="1"/>
  <c r="E62" i="4"/>
  <c r="T62" i="4" s="1"/>
  <c r="D62" i="4"/>
  <c r="S62" i="4" s="1"/>
  <c r="P61" i="4"/>
  <c r="L61" i="4"/>
  <c r="L60" i="4" s="1"/>
  <c r="K60" i="4"/>
  <c r="Z60" i="4" s="1"/>
  <c r="J60" i="4"/>
  <c r="Y60" i="4" s="1"/>
  <c r="I60" i="4"/>
  <c r="X60" i="4" s="1"/>
  <c r="H60" i="4"/>
  <c r="G60" i="4"/>
  <c r="V60" i="4" s="1"/>
  <c r="F60" i="4"/>
  <c r="E60" i="4"/>
  <c r="T60" i="4" s="1"/>
  <c r="D60" i="4"/>
  <c r="S60" i="4" s="1"/>
  <c r="K59" i="4"/>
  <c r="P58" i="4"/>
  <c r="L58" i="4"/>
  <c r="Q58" i="4" s="1"/>
  <c r="Q57" i="4"/>
  <c r="P57" i="4"/>
  <c r="L57" i="4"/>
  <c r="N57" i="4" s="1"/>
  <c r="Q56" i="4"/>
  <c r="P56" i="4"/>
  <c r="L56" i="4"/>
  <c r="N56" i="4" s="1"/>
  <c r="P55" i="4"/>
  <c r="L55" i="4"/>
  <c r="N55" i="4" s="1"/>
  <c r="P54" i="4"/>
  <c r="L54" i="4"/>
  <c r="N54" i="4" s="1"/>
  <c r="P53" i="4"/>
  <c r="L53" i="4"/>
  <c r="Q53" i="4" s="1"/>
  <c r="P52" i="4"/>
  <c r="L52" i="4"/>
  <c r="W51" i="4"/>
  <c r="K51" i="4"/>
  <c r="Z51" i="4" s="1"/>
  <c r="J51" i="4"/>
  <c r="Y51" i="4" s="1"/>
  <c r="I51" i="4"/>
  <c r="X51" i="4" s="1"/>
  <c r="H51" i="4"/>
  <c r="G51" i="4"/>
  <c r="V51" i="4" s="1"/>
  <c r="F51" i="4"/>
  <c r="U51" i="4" s="1"/>
  <c r="E51" i="4"/>
  <c r="T51" i="4" s="1"/>
  <c r="D51" i="4"/>
  <c r="S51" i="4" s="1"/>
  <c r="P50" i="4"/>
  <c r="L50" i="4"/>
  <c r="N50" i="4" s="1"/>
  <c r="P49" i="4"/>
  <c r="L49" i="4"/>
  <c r="Q49" i="4" s="1"/>
  <c r="P48" i="4"/>
  <c r="L48" i="4"/>
  <c r="N48" i="4" s="1"/>
  <c r="K47" i="4"/>
  <c r="J47" i="4"/>
  <c r="Y47" i="4" s="1"/>
  <c r="I47" i="4"/>
  <c r="X47" i="4" s="1"/>
  <c r="H47" i="4"/>
  <c r="W47" i="4" s="1"/>
  <c r="G47" i="4"/>
  <c r="V47" i="4" s="1"/>
  <c r="F47" i="4"/>
  <c r="U47" i="4" s="1"/>
  <c r="E47" i="4"/>
  <c r="T47" i="4" s="1"/>
  <c r="D47" i="4"/>
  <c r="S47" i="4" s="1"/>
  <c r="P46" i="4"/>
  <c r="L46" i="4"/>
  <c r="L45" i="4" s="1"/>
  <c r="U45" i="4"/>
  <c r="S45" i="4"/>
  <c r="K45" i="4"/>
  <c r="Z45" i="4" s="1"/>
  <c r="J45" i="4"/>
  <c r="Y45" i="4" s="1"/>
  <c r="I45" i="4"/>
  <c r="X45" i="4" s="1"/>
  <c r="H45" i="4"/>
  <c r="W45" i="4" s="1"/>
  <c r="G45" i="4"/>
  <c r="V45" i="4" s="1"/>
  <c r="F45" i="4"/>
  <c r="E45" i="4"/>
  <c r="T45" i="4" s="1"/>
  <c r="D45" i="4"/>
  <c r="P44" i="4"/>
  <c r="L44" i="4"/>
  <c r="Q44" i="4" s="1"/>
  <c r="P43" i="4"/>
  <c r="L43" i="4"/>
  <c r="Q43" i="4" s="1"/>
  <c r="P42" i="4"/>
  <c r="L42" i="4"/>
  <c r="Q42" i="4" s="1"/>
  <c r="P41" i="4"/>
  <c r="L41" i="4"/>
  <c r="N41" i="4" s="1"/>
  <c r="K40" i="4"/>
  <c r="Z40" i="4" s="1"/>
  <c r="J40" i="4"/>
  <c r="I40" i="4"/>
  <c r="H40" i="4"/>
  <c r="G40" i="4"/>
  <c r="V40" i="4" s="1"/>
  <c r="F40" i="4"/>
  <c r="E40" i="4"/>
  <c r="D40" i="4"/>
  <c r="S40" i="4" s="1"/>
  <c r="P38" i="4"/>
  <c r="L38" i="4"/>
  <c r="Q38" i="4" s="1"/>
  <c r="Q37" i="4"/>
  <c r="P37" i="4"/>
  <c r="L37" i="4"/>
  <c r="N37" i="4" s="1"/>
  <c r="P36" i="4"/>
  <c r="L36" i="4"/>
  <c r="Y35" i="4"/>
  <c r="W35" i="4"/>
  <c r="K35" i="4"/>
  <c r="J35" i="4"/>
  <c r="I35" i="4"/>
  <c r="X35" i="4" s="1"/>
  <c r="H35" i="4"/>
  <c r="G35" i="4"/>
  <c r="V35" i="4" s="1"/>
  <c r="F35" i="4"/>
  <c r="U35" i="4" s="1"/>
  <c r="E35" i="4"/>
  <c r="T35" i="4" s="1"/>
  <c r="D35" i="4"/>
  <c r="S35" i="4" s="1"/>
  <c r="P34" i="4"/>
  <c r="L34" i="4"/>
  <c r="L33" i="4" s="1"/>
  <c r="Y33" i="4"/>
  <c r="W33" i="4"/>
  <c r="K33" i="4"/>
  <c r="Z33" i="4" s="1"/>
  <c r="J33" i="4"/>
  <c r="I33" i="4"/>
  <c r="X33" i="4" s="1"/>
  <c r="H33" i="4"/>
  <c r="G33" i="4"/>
  <c r="V33" i="4" s="1"/>
  <c r="F33" i="4"/>
  <c r="U33" i="4" s="1"/>
  <c r="E33" i="4"/>
  <c r="T33" i="4" s="1"/>
  <c r="D33" i="4"/>
  <c r="S33" i="4" s="1"/>
  <c r="P32" i="4"/>
  <c r="L32" i="4"/>
  <c r="Q32" i="4" s="1"/>
  <c r="Q31" i="4"/>
  <c r="P31" i="4"/>
  <c r="L31" i="4"/>
  <c r="N31" i="4" s="1"/>
  <c r="P30" i="4"/>
  <c r="L30" i="4"/>
  <c r="Q30" i="4" s="1"/>
  <c r="P29" i="4"/>
  <c r="L29" i="4"/>
  <c r="Q29" i="4" s="1"/>
  <c r="P28" i="4"/>
  <c r="L28" i="4"/>
  <c r="Q28" i="4" s="1"/>
  <c r="W27" i="4"/>
  <c r="K27" i="4"/>
  <c r="Z27" i="4" s="1"/>
  <c r="J27" i="4"/>
  <c r="J7" i="4" s="1"/>
  <c r="I27" i="4"/>
  <c r="H27" i="4"/>
  <c r="G27" i="4"/>
  <c r="V27" i="4" s="1"/>
  <c r="F27" i="4"/>
  <c r="U27" i="4" s="1"/>
  <c r="E27" i="4"/>
  <c r="T27" i="4" s="1"/>
  <c r="D27" i="4"/>
  <c r="S27" i="4" s="1"/>
  <c r="P26" i="4"/>
  <c r="L26" i="4"/>
  <c r="Q26" i="4" s="1"/>
  <c r="P25" i="4"/>
  <c r="L25" i="4"/>
  <c r="Q25" i="4" s="1"/>
  <c r="P24" i="4"/>
  <c r="L24" i="4"/>
  <c r="Q24" i="4" s="1"/>
  <c r="P23" i="4"/>
  <c r="L23" i="4"/>
  <c r="Q23" i="4" s="1"/>
  <c r="P22" i="4"/>
  <c r="L22" i="4"/>
  <c r="Y21" i="4"/>
  <c r="W21" i="4"/>
  <c r="K21" i="4"/>
  <c r="Z21" i="4" s="1"/>
  <c r="J21" i="4"/>
  <c r="I21" i="4"/>
  <c r="X21" i="4" s="1"/>
  <c r="G21" i="4"/>
  <c r="V21" i="4" s="1"/>
  <c r="F21" i="4"/>
  <c r="U21" i="4" s="1"/>
  <c r="E21" i="4"/>
  <c r="T21" i="4" s="1"/>
  <c r="D21" i="4"/>
  <c r="S21" i="4" s="1"/>
  <c r="P20" i="4"/>
  <c r="L20" i="4"/>
  <c r="Q20" i="4" s="1"/>
  <c r="P19" i="4"/>
  <c r="L19" i="4"/>
  <c r="Q19" i="4" s="1"/>
  <c r="P18" i="4"/>
  <c r="L18" i="4"/>
  <c r="Q18" i="4" s="1"/>
  <c r="P17" i="4"/>
  <c r="L17" i="4"/>
  <c r="Q17" i="4" s="1"/>
  <c r="P16" i="4"/>
  <c r="L16" i="4"/>
  <c r="N16" i="4" s="1"/>
  <c r="P15" i="4"/>
  <c r="L15" i="4"/>
  <c r="N15" i="4" s="1"/>
  <c r="P14" i="4"/>
  <c r="L14" i="4"/>
  <c r="Q14" i="4" s="1"/>
  <c r="P13" i="4"/>
  <c r="L13" i="4"/>
  <c r="Q13" i="4" s="1"/>
  <c r="P12" i="4"/>
  <c r="L12" i="4"/>
  <c r="Q12" i="4" s="1"/>
  <c r="Y11" i="4"/>
  <c r="W11" i="4"/>
  <c r="K11" i="4"/>
  <c r="J11" i="4"/>
  <c r="I11" i="4"/>
  <c r="X11" i="4" s="1"/>
  <c r="H11" i="4"/>
  <c r="G11" i="4"/>
  <c r="V11" i="4" s="1"/>
  <c r="F11" i="4"/>
  <c r="U11" i="4" s="1"/>
  <c r="E11" i="4"/>
  <c r="T11" i="4" s="1"/>
  <c r="D11" i="4"/>
  <c r="S11" i="4" s="1"/>
  <c r="P10" i="4"/>
  <c r="L10" i="4"/>
  <c r="P9" i="4"/>
  <c r="L9" i="4"/>
  <c r="N9" i="4" s="1"/>
  <c r="K8" i="4"/>
  <c r="Z8" i="4" s="1"/>
  <c r="J8" i="4"/>
  <c r="Y8" i="4" s="1"/>
  <c r="I8" i="4"/>
  <c r="H8" i="4"/>
  <c r="H7" i="4" s="1"/>
  <c r="G8" i="4"/>
  <c r="F8" i="4"/>
  <c r="E8" i="4"/>
  <c r="D8" i="4"/>
  <c r="S8" i="4" s="1"/>
  <c r="L81" i="1"/>
  <c r="Q81" i="1" s="1"/>
  <c r="L82" i="1"/>
  <c r="L83" i="1"/>
  <c r="N83" i="1" s="1"/>
  <c r="L84" i="1"/>
  <c r="L85" i="1"/>
  <c r="L86" i="1"/>
  <c r="N86" i="1" s="1"/>
  <c r="L87" i="1"/>
  <c r="L88" i="1"/>
  <c r="Q88" i="1" s="1"/>
  <c r="L89" i="1"/>
  <c r="L90" i="1"/>
  <c r="L91" i="1"/>
  <c r="L92" i="1"/>
  <c r="N92" i="1" s="1"/>
  <c r="L93" i="1"/>
  <c r="Q93" i="1" s="1"/>
  <c r="L94" i="1"/>
  <c r="N94" i="1" s="1"/>
  <c r="L95" i="1"/>
  <c r="L96" i="1"/>
  <c r="L97" i="1"/>
  <c r="L98" i="1"/>
  <c r="L99" i="1"/>
  <c r="Q99" i="1" s="1"/>
  <c r="L100" i="1"/>
  <c r="L101" i="1"/>
  <c r="L102" i="1"/>
  <c r="L103" i="1"/>
  <c r="Q103" i="1" s="1"/>
  <c r="L104" i="1"/>
  <c r="L80" i="1"/>
  <c r="N80" i="1" s="1"/>
  <c r="L105" i="1"/>
  <c r="E51" i="1"/>
  <c r="F51" i="1"/>
  <c r="G51" i="1"/>
  <c r="H51" i="1"/>
  <c r="I51" i="1"/>
  <c r="J51" i="1"/>
  <c r="K51" i="1"/>
  <c r="E47" i="1"/>
  <c r="F47" i="1"/>
  <c r="G47" i="1"/>
  <c r="H47" i="1"/>
  <c r="I47" i="1"/>
  <c r="J47" i="1"/>
  <c r="K47" i="1"/>
  <c r="E45" i="1"/>
  <c r="F45" i="1"/>
  <c r="G45" i="1"/>
  <c r="H45" i="1"/>
  <c r="I45" i="1"/>
  <c r="J45" i="1"/>
  <c r="K45" i="1"/>
  <c r="E40" i="1"/>
  <c r="F40" i="1"/>
  <c r="G40" i="1"/>
  <c r="H40" i="1"/>
  <c r="I40" i="1"/>
  <c r="J40" i="1"/>
  <c r="K40" i="1"/>
  <c r="D45" i="1"/>
  <c r="D40" i="1"/>
  <c r="L106" i="1"/>
  <c r="Q106" i="1" s="1"/>
  <c r="L107" i="1"/>
  <c r="Q107" i="1" s="1"/>
  <c r="L108" i="1"/>
  <c r="L110" i="1"/>
  <c r="O110" i="1" s="1"/>
  <c r="P77" i="1"/>
  <c r="P78" i="1"/>
  <c r="P79" i="1"/>
  <c r="P80" i="1"/>
  <c r="P81" i="1"/>
  <c r="P82" i="1"/>
  <c r="P83" i="1"/>
  <c r="P84" i="1"/>
  <c r="P85" i="1"/>
  <c r="P86" i="1"/>
  <c r="P87" i="1"/>
  <c r="N88" i="1"/>
  <c r="P88" i="1"/>
  <c r="P89" i="1"/>
  <c r="P90" i="1"/>
  <c r="P91" i="1"/>
  <c r="P92" i="1"/>
  <c r="P93" i="1"/>
  <c r="P94" i="1"/>
  <c r="P95" i="1"/>
  <c r="P96" i="1"/>
  <c r="P97" i="1"/>
  <c r="P98" i="1"/>
  <c r="N99" i="1"/>
  <c r="P99" i="1"/>
  <c r="P100" i="1"/>
  <c r="P101" i="1"/>
  <c r="P102" i="1"/>
  <c r="P103" i="1"/>
  <c r="P104" i="1"/>
  <c r="P105" i="1"/>
  <c r="P106" i="1"/>
  <c r="P107" i="1"/>
  <c r="P108" i="1"/>
  <c r="P110" i="1"/>
  <c r="Q104" i="1"/>
  <c r="N100" i="1"/>
  <c r="Q96" i="1"/>
  <c r="N95" i="1"/>
  <c r="N91" i="1"/>
  <c r="Q87" i="1"/>
  <c r="Q84" i="1"/>
  <c r="L79" i="1"/>
  <c r="N79" i="1" s="1"/>
  <c r="L78" i="1"/>
  <c r="L77" i="1"/>
  <c r="Q77" i="1" s="1"/>
  <c r="K76" i="1"/>
  <c r="Z76" i="1" s="1"/>
  <c r="J76" i="1"/>
  <c r="I76" i="1"/>
  <c r="X76" i="1" s="1"/>
  <c r="H76" i="1"/>
  <c r="W76" i="1" s="1"/>
  <c r="G76" i="1"/>
  <c r="V76" i="1" s="1"/>
  <c r="F76" i="1"/>
  <c r="U76" i="1" s="1"/>
  <c r="E76" i="1"/>
  <c r="T76" i="1" s="1"/>
  <c r="D76" i="1"/>
  <c r="S76" i="1" s="1"/>
  <c r="Q109" i="4" l="1"/>
  <c r="Q54" i="4"/>
  <c r="J75" i="4"/>
  <c r="Y75" i="4" s="1"/>
  <c r="Y76" i="4"/>
  <c r="K75" i="4"/>
  <c r="Z75" i="4" s="1"/>
  <c r="Z76" i="4"/>
  <c r="I75" i="4"/>
  <c r="X75" i="4" s="1"/>
  <c r="X76" i="4"/>
  <c r="H75" i="4"/>
  <c r="W75" i="4" s="1"/>
  <c r="W76" i="4"/>
  <c r="E75" i="4"/>
  <c r="T75" i="4" s="1"/>
  <c r="T76" i="4"/>
  <c r="F75" i="4"/>
  <c r="U75" i="4" s="1"/>
  <c r="U76" i="4"/>
  <c r="G75" i="4"/>
  <c r="V75" i="4" s="1"/>
  <c r="V76" i="4"/>
  <c r="L71" i="4"/>
  <c r="AA71" i="4" s="1"/>
  <c r="N72" i="4"/>
  <c r="Q48" i="4"/>
  <c r="D39" i="4"/>
  <c r="S39" i="4" s="1"/>
  <c r="Q16" i="4"/>
  <c r="N14" i="4"/>
  <c r="Q9" i="4"/>
  <c r="L8" i="4"/>
  <c r="K39" i="1"/>
  <c r="Z39" i="1" s="1"/>
  <c r="H39" i="1"/>
  <c r="W39" i="1" s="1"/>
  <c r="I39" i="1"/>
  <c r="X39" i="1" s="1"/>
  <c r="G39" i="1"/>
  <c r="V39" i="1" s="1"/>
  <c r="F39" i="1"/>
  <c r="U39" i="1" s="1"/>
  <c r="E39" i="1"/>
  <c r="T39" i="1" s="1"/>
  <c r="J39" i="1"/>
  <c r="Y39" i="1" s="1"/>
  <c r="F75" i="1"/>
  <c r="U75" i="1" s="1"/>
  <c r="J75" i="1"/>
  <c r="Y75" i="1" s="1"/>
  <c r="Y76" i="1"/>
  <c r="I75" i="1"/>
  <c r="X75" i="1" s="1"/>
  <c r="H75" i="1"/>
  <c r="W75" i="1" s="1"/>
  <c r="G75" i="1"/>
  <c r="V75" i="1" s="1"/>
  <c r="E75" i="1"/>
  <c r="T75" i="1" s="1"/>
  <c r="Q98" i="1"/>
  <c r="O107" i="1"/>
  <c r="D75" i="1"/>
  <c r="S75" i="1" s="1"/>
  <c r="K75" i="1"/>
  <c r="Z75" i="1" s="1"/>
  <c r="O105" i="1"/>
  <c r="N108" i="1"/>
  <c r="E39" i="4"/>
  <c r="T39" i="4" s="1"/>
  <c r="N42" i="4"/>
  <c r="N17" i="4"/>
  <c r="Y27" i="4"/>
  <c r="F39" i="4"/>
  <c r="U39" i="4" s="1"/>
  <c r="F59" i="4"/>
  <c r="U59" i="4" s="1"/>
  <c r="H39" i="4"/>
  <c r="Q50" i="4"/>
  <c r="L51" i="4"/>
  <c r="AA51" i="4" s="1"/>
  <c r="O51" i="4" s="1"/>
  <c r="I39" i="4"/>
  <c r="K39" i="4"/>
  <c r="H59" i="4"/>
  <c r="W59" i="4" s="1"/>
  <c r="O71" i="4"/>
  <c r="N53" i="4"/>
  <c r="J39" i="4"/>
  <c r="W8" i="4"/>
  <c r="N38" i="4"/>
  <c r="W40" i="4"/>
  <c r="J59" i="4"/>
  <c r="Y40" i="4"/>
  <c r="W60" i="4"/>
  <c r="K7" i="4"/>
  <c r="K6" i="4" s="1"/>
  <c r="Z6" i="4" s="1"/>
  <c r="L64" i="4"/>
  <c r="AA64" i="4" s="1"/>
  <c r="Q110" i="4"/>
  <c r="N29" i="4"/>
  <c r="L35" i="4"/>
  <c r="AA35" i="4" s="1"/>
  <c r="Q41" i="4"/>
  <c r="Q46" i="4"/>
  <c r="Q52" i="4"/>
  <c r="Q55" i="4"/>
  <c r="Q78" i="4"/>
  <c r="O85" i="4"/>
  <c r="Q94" i="4"/>
  <c r="N46" i="4"/>
  <c r="Q15" i="4"/>
  <c r="O108" i="4"/>
  <c r="Q10" i="4"/>
  <c r="Q34" i="4"/>
  <c r="Q77" i="4"/>
  <c r="O89" i="4"/>
  <c r="O83" i="4"/>
  <c r="Q85" i="4"/>
  <c r="O92" i="4"/>
  <c r="O77" i="4"/>
  <c r="O91" i="4"/>
  <c r="N52" i="4"/>
  <c r="N24" i="4"/>
  <c r="N30" i="4"/>
  <c r="N65" i="4"/>
  <c r="Q83" i="4"/>
  <c r="O84" i="4"/>
  <c r="O90" i="4"/>
  <c r="Q91" i="4"/>
  <c r="O88" i="4"/>
  <c r="O107" i="4"/>
  <c r="Q108" i="4"/>
  <c r="O101" i="4"/>
  <c r="Q107" i="4"/>
  <c r="O106" i="4"/>
  <c r="O98" i="4"/>
  <c r="O103" i="4"/>
  <c r="Q106" i="4"/>
  <c r="O105" i="4"/>
  <c r="O102" i="4"/>
  <c r="Q100" i="4"/>
  <c r="O97" i="4"/>
  <c r="O95" i="4"/>
  <c r="O94" i="4"/>
  <c r="Q90" i="4"/>
  <c r="O86" i="4"/>
  <c r="O79" i="4"/>
  <c r="O80" i="4"/>
  <c r="Q79" i="4"/>
  <c r="P76" i="4"/>
  <c r="N69" i="4"/>
  <c r="AA69" i="4"/>
  <c r="O69" i="4" s="1"/>
  <c r="N70" i="4"/>
  <c r="Q70" i="4"/>
  <c r="I59" i="4"/>
  <c r="X59" i="4" s="1"/>
  <c r="L66" i="4"/>
  <c r="AA66" i="4" s="1"/>
  <c r="N68" i="4"/>
  <c r="D59" i="4"/>
  <c r="S59" i="4" s="1"/>
  <c r="N67" i="4"/>
  <c r="Q67" i="4"/>
  <c r="N63" i="4"/>
  <c r="Q63" i="4"/>
  <c r="Q61" i="4"/>
  <c r="P60" i="4"/>
  <c r="N61" i="4"/>
  <c r="U60" i="4"/>
  <c r="N58" i="4"/>
  <c r="P51" i="4"/>
  <c r="L47" i="4"/>
  <c r="AA47" i="4" s="1"/>
  <c r="N49" i="4"/>
  <c r="N44" i="4"/>
  <c r="P40" i="4"/>
  <c r="G39" i="4"/>
  <c r="V39" i="4" s="1"/>
  <c r="U40" i="4"/>
  <c r="N43" i="4"/>
  <c r="L40" i="4"/>
  <c r="N40" i="4" s="1"/>
  <c r="N36" i="4"/>
  <c r="Q36" i="4"/>
  <c r="P33" i="4"/>
  <c r="N34" i="4"/>
  <c r="N32" i="4"/>
  <c r="N28" i="4"/>
  <c r="L27" i="4"/>
  <c r="Q27" i="4" s="1"/>
  <c r="N26" i="4"/>
  <c r="N25" i="4"/>
  <c r="L21" i="4"/>
  <c r="Q21" i="4" s="1"/>
  <c r="N23" i="4"/>
  <c r="N22" i="4"/>
  <c r="Q22" i="4"/>
  <c r="P21" i="4"/>
  <c r="N20" i="4"/>
  <c r="N19" i="4"/>
  <c r="N18" i="4"/>
  <c r="F7" i="4"/>
  <c r="U7" i="4" s="1"/>
  <c r="G7" i="4"/>
  <c r="V7" i="4" s="1"/>
  <c r="P8" i="4"/>
  <c r="N10" i="4"/>
  <c r="D7" i="4"/>
  <c r="S7" i="4" s="1"/>
  <c r="Q105" i="4"/>
  <c r="S75" i="4"/>
  <c r="N13" i="4"/>
  <c r="L11" i="4"/>
  <c r="AA11" i="4" s="1"/>
  <c r="N12" i="4"/>
  <c r="U8" i="4"/>
  <c r="Q8" i="4"/>
  <c r="O35" i="4"/>
  <c r="N45" i="4"/>
  <c r="AA45" i="4"/>
  <c r="O45" i="4" s="1"/>
  <c r="W7" i="4"/>
  <c r="O82" i="4"/>
  <c r="O100" i="4"/>
  <c r="AA8" i="4"/>
  <c r="N8" i="4"/>
  <c r="AA33" i="4"/>
  <c r="N33" i="4"/>
  <c r="AA60" i="4"/>
  <c r="N60" i="4"/>
  <c r="AA62" i="4"/>
  <c r="O62" i="4" s="1"/>
  <c r="N62" i="4"/>
  <c r="O33" i="4"/>
  <c r="J6" i="4"/>
  <c r="Y6" i="4" s="1"/>
  <c r="Y7" i="4"/>
  <c r="O78" i="4"/>
  <c r="O96" i="4"/>
  <c r="T8" i="4"/>
  <c r="Z11" i="4"/>
  <c r="Z35" i="4"/>
  <c r="Z47" i="4"/>
  <c r="X64" i="4"/>
  <c r="O64" i="4" s="1"/>
  <c r="X73" i="4"/>
  <c r="O73" i="4" s="1"/>
  <c r="N81" i="4"/>
  <c r="O81" i="4"/>
  <c r="N87" i="4"/>
  <c r="O87" i="4"/>
  <c r="N93" i="4"/>
  <c r="O93" i="4"/>
  <c r="N99" i="4"/>
  <c r="O99" i="4"/>
  <c r="N104" i="4"/>
  <c r="O104" i="4"/>
  <c r="P45" i="4"/>
  <c r="P69" i="4"/>
  <c r="L76" i="4"/>
  <c r="Q80" i="4"/>
  <c r="Q86" i="4"/>
  <c r="Q92" i="4"/>
  <c r="Q98" i="4"/>
  <c r="E7" i="4"/>
  <c r="V8" i="4"/>
  <c r="X27" i="4"/>
  <c r="Q33" i="4"/>
  <c r="T40" i="4"/>
  <c r="Q45" i="4"/>
  <c r="Q60" i="4"/>
  <c r="X66" i="4"/>
  <c r="O66" i="4" s="1"/>
  <c r="Q69" i="4"/>
  <c r="N82" i="4"/>
  <c r="N88" i="4"/>
  <c r="N94" i="4"/>
  <c r="N100" i="4"/>
  <c r="N105" i="4"/>
  <c r="P11" i="4"/>
  <c r="P47" i="4"/>
  <c r="P35" i="4"/>
  <c r="P62" i="4"/>
  <c r="P71" i="4"/>
  <c r="N73" i="4"/>
  <c r="X8" i="4"/>
  <c r="Q35" i="4"/>
  <c r="Q62" i="4"/>
  <c r="N77" i="4"/>
  <c r="N83" i="4"/>
  <c r="N89" i="4"/>
  <c r="N95" i="4"/>
  <c r="N101" i="4"/>
  <c r="N106" i="4"/>
  <c r="P64" i="4"/>
  <c r="I7" i="4"/>
  <c r="E59" i="4"/>
  <c r="T59" i="4" s="1"/>
  <c r="P73" i="4"/>
  <c r="X40" i="4"/>
  <c r="Q64" i="4"/>
  <c r="N78" i="4"/>
  <c r="N84" i="4"/>
  <c r="N90" i="4"/>
  <c r="N96" i="4"/>
  <c r="N102" i="4"/>
  <c r="N107" i="4"/>
  <c r="V59" i="4"/>
  <c r="P27" i="4"/>
  <c r="P66" i="4"/>
  <c r="N79" i="4"/>
  <c r="N85" i="4"/>
  <c r="N91" i="4"/>
  <c r="N97" i="4"/>
  <c r="N103" i="4"/>
  <c r="N108" i="4"/>
  <c r="N80" i="4"/>
  <c r="N86" i="4"/>
  <c r="N92" i="4"/>
  <c r="N98" i="4"/>
  <c r="N110" i="4"/>
  <c r="O97" i="1"/>
  <c r="N110" i="1"/>
  <c r="N106" i="1"/>
  <c r="O85" i="1"/>
  <c r="O98" i="1"/>
  <c r="Q100" i="1"/>
  <c r="O89" i="1"/>
  <c r="O102" i="1"/>
  <c r="N77" i="1"/>
  <c r="O90" i="1"/>
  <c r="Q85" i="1"/>
  <c r="O78" i="1"/>
  <c r="N85" i="1"/>
  <c r="O86" i="1"/>
  <c r="O94" i="1"/>
  <c r="N90" i="1"/>
  <c r="O82" i="1"/>
  <c r="N98" i="1"/>
  <c r="N103" i="1"/>
  <c r="N97" i="1"/>
  <c r="N107" i="1"/>
  <c r="N104" i="1"/>
  <c r="N102" i="1"/>
  <c r="N87" i="1"/>
  <c r="N81" i="1"/>
  <c r="N78" i="1"/>
  <c r="O106" i="1"/>
  <c r="O99" i="1"/>
  <c r="O95" i="1"/>
  <c r="O91" i="1"/>
  <c r="O87" i="1"/>
  <c r="O83" i="1"/>
  <c r="O79" i="1"/>
  <c r="Q110" i="1"/>
  <c r="Q101" i="1"/>
  <c r="Q95" i="1"/>
  <c r="Q92" i="1"/>
  <c r="Q89" i="1"/>
  <c r="Q86" i="1"/>
  <c r="Q83" i="1"/>
  <c r="Q80" i="1"/>
  <c r="N96" i="1"/>
  <c r="N93" i="1"/>
  <c r="N84" i="1"/>
  <c r="O103" i="1"/>
  <c r="O100" i="1"/>
  <c r="O96" i="1"/>
  <c r="O92" i="1"/>
  <c r="O88" i="1"/>
  <c r="O84" i="1"/>
  <c r="O80" i="1"/>
  <c r="N89" i="1"/>
  <c r="N101" i="1"/>
  <c r="L76" i="1"/>
  <c r="Q108" i="1"/>
  <c r="Q105" i="1"/>
  <c r="Q97" i="1"/>
  <c r="Q94" i="1"/>
  <c r="Q91" i="1"/>
  <c r="Q82" i="1"/>
  <c r="Q79" i="1"/>
  <c r="P76" i="1"/>
  <c r="O108" i="1"/>
  <c r="O104" i="1"/>
  <c r="O101" i="1"/>
  <c r="O93" i="1"/>
  <c r="O81" i="1"/>
  <c r="O77" i="1"/>
  <c r="N105" i="1"/>
  <c r="N82" i="1"/>
  <c r="Q102" i="1"/>
  <c r="Q90" i="1"/>
  <c r="Q78" i="1"/>
  <c r="N64" i="4" l="1"/>
  <c r="L75" i="4"/>
  <c r="AA75" i="4" s="1"/>
  <c r="AA76" i="4"/>
  <c r="Q71" i="4"/>
  <c r="N71" i="4"/>
  <c r="Q47" i="4"/>
  <c r="N51" i="4"/>
  <c r="Q51" i="4"/>
  <c r="N47" i="4"/>
  <c r="N35" i="4"/>
  <c r="L75" i="1"/>
  <c r="AA75" i="1" s="1"/>
  <c r="O75" i="1" s="1"/>
  <c r="AA76" i="1"/>
  <c r="P75" i="4"/>
  <c r="Z7" i="4"/>
  <c r="O8" i="4"/>
  <c r="Q40" i="4"/>
  <c r="Q66" i="4"/>
  <c r="N66" i="4"/>
  <c r="O60" i="4"/>
  <c r="O47" i="4"/>
  <c r="O11" i="4"/>
  <c r="O27" i="4"/>
  <c r="AA27" i="4"/>
  <c r="L59" i="4"/>
  <c r="N27" i="4"/>
  <c r="L39" i="4"/>
  <c r="N39" i="4" s="1"/>
  <c r="O40" i="4"/>
  <c r="AA40" i="4"/>
  <c r="P39" i="4"/>
  <c r="N21" i="4"/>
  <c r="AA21" i="4"/>
  <c r="O21" i="4" s="1"/>
  <c r="Q11" i="4"/>
  <c r="H6" i="4"/>
  <c r="W6" i="4" s="1"/>
  <c r="F6" i="4"/>
  <c r="U6" i="4" s="1"/>
  <c r="D6" i="4"/>
  <c r="S6" i="4" s="1"/>
  <c r="L7" i="4"/>
  <c r="Q7" i="4" s="1"/>
  <c r="N11" i="4"/>
  <c r="P7" i="4"/>
  <c r="E6" i="4"/>
  <c r="T6" i="4" s="1"/>
  <c r="T7" i="4"/>
  <c r="P59" i="4"/>
  <c r="Q76" i="4"/>
  <c r="O75" i="4"/>
  <c r="N76" i="4"/>
  <c r="I6" i="4"/>
  <c r="X6" i="4" s="1"/>
  <c r="X7" i="4"/>
  <c r="G6" i="4"/>
  <c r="V6" i="4" s="1"/>
  <c r="P75" i="1"/>
  <c r="O76" i="1"/>
  <c r="N76" i="1"/>
  <c r="Q76" i="1"/>
  <c r="Q59" i="4" l="1"/>
  <c r="AA59" i="4"/>
  <c r="O59" i="4" s="1"/>
  <c r="Q39" i="4"/>
  <c r="AA39" i="4"/>
  <c r="O39" i="4" s="1"/>
  <c r="N59" i="4"/>
  <c r="N7" i="4"/>
  <c r="AA7" i="4"/>
  <c r="O7" i="4" s="1"/>
  <c r="N75" i="4"/>
  <c r="Q75" i="4"/>
  <c r="L6" i="4"/>
  <c r="P6" i="4"/>
  <c r="Q75" i="1"/>
  <c r="N75" i="1"/>
  <c r="Q6" i="4" l="1"/>
  <c r="AA6" i="4"/>
  <c r="N6" i="4"/>
  <c r="O6" i="4"/>
  <c r="O4" i="4" l="1"/>
  <c r="P50" i="1" l="1"/>
  <c r="L50" i="1"/>
  <c r="N50" i="1" s="1"/>
  <c r="T47" i="1"/>
  <c r="U47" i="1"/>
  <c r="V47" i="1"/>
  <c r="W47" i="1"/>
  <c r="X47" i="1"/>
  <c r="Y47" i="1"/>
  <c r="Z47" i="1"/>
  <c r="D47" i="1"/>
  <c r="E73" i="1"/>
  <c r="T73" i="1" s="1"/>
  <c r="F73" i="1"/>
  <c r="U73" i="1" s="1"/>
  <c r="G73" i="1"/>
  <c r="H73" i="1"/>
  <c r="I73" i="1"/>
  <c r="X73" i="1" s="1"/>
  <c r="J73" i="1"/>
  <c r="Y73" i="1" s="1"/>
  <c r="K73" i="1"/>
  <c r="Z73" i="1" s="1"/>
  <c r="L73" i="1"/>
  <c r="D73" i="1"/>
  <c r="S73" i="1" s="1"/>
  <c r="Q74" i="1"/>
  <c r="P74" i="1"/>
  <c r="N73" i="1" l="1"/>
  <c r="P73" i="1"/>
  <c r="S47" i="1"/>
  <c r="Q50" i="1"/>
  <c r="AA73" i="1"/>
  <c r="V73" i="1"/>
  <c r="W73" i="1"/>
  <c r="O73" i="1" s="1"/>
  <c r="Q73" i="1"/>
  <c r="P9" i="1" l="1"/>
  <c r="P10" i="1"/>
  <c r="P12" i="1"/>
  <c r="P13" i="1"/>
  <c r="P14" i="1"/>
  <c r="P15" i="1"/>
  <c r="P16" i="1"/>
  <c r="P17" i="1"/>
  <c r="P18" i="1"/>
  <c r="P19" i="1"/>
  <c r="P20" i="1"/>
  <c r="P22" i="1"/>
  <c r="P23" i="1"/>
  <c r="P24" i="1"/>
  <c r="P25" i="1"/>
  <c r="P26" i="1"/>
  <c r="P28" i="1"/>
  <c r="P29" i="1"/>
  <c r="P30" i="1"/>
  <c r="P31" i="1"/>
  <c r="P32" i="1"/>
  <c r="P34" i="1"/>
  <c r="P36" i="1"/>
  <c r="P37" i="1"/>
  <c r="P38" i="1"/>
  <c r="P41" i="1"/>
  <c r="P42" i="1"/>
  <c r="P43" i="1"/>
  <c r="P44" i="1"/>
  <c r="P46" i="1"/>
  <c r="P48" i="1"/>
  <c r="P49" i="1"/>
  <c r="P52" i="1"/>
  <c r="P53" i="1"/>
  <c r="P54" i="1"/>
  <c r="P55" i="1"/>
  <c r="P56" i="1"/>
  <c r="P57" i="1"/>
  <c r="P58" i="1"/>
  <c r="P61" i="1"/>
  <c r="P63" i="1"/>
  <c r="P65" i="1"/>
  <c r="P67" i="1"/>
  <c r="P68" i="1"/>
  <c r="P70" i="1"/>
  <c r="P72" i="1"/>
  <c r="K71" i="1" l="1"/>
  <c r="Z71" i="1" s="1"/>
  <c r="J71" i="1"/>
  <c r="Y71" i="1" s="1"/>
  <c r="I71" i="1"/>
  <c r="H71" i="1"/>
  <c r="W71" i="1" s="1"/>
  <c r="G71" i="1"/>
  <c r="V71" i="1" s="1"/>
  <c r="F71" i="1"/>
  <c r="U71" i="1" s="1"/>
  <c r="E71" i="1"/>
  <c r="D71" i="1"/>
  <c r="S71" i="1" s="1"/>
  <c r="K69" i="1"/>
  <c r="Z69" i="1" s="1"/>
  <c r="J69" i="1"/>
  <c r="I69" i="1"/>
  <c r="H69" i="1"/>
  <c r="W69" i="1" s="1"/>
  <c r="G69" i="1"/>
  <c r="V69" i="1" s="1"/>
  <c r="F69" i="1"/>
  <c r="U69" i="1" s="1"/>
  <c r="E69" i="1"/>
  <c r="D69" i="1"/>
  <c r="S69" i="1" s="1"/>
  <c r="K66" i="1"/>
  <c r="Z66" i="1" s="1"/>
  <c r="J66" i="1"/>
  <c r="Y66" i="1" s="1"/>
  <c r="I66" i="1"/>
  <c r="H66" i="1"/>
  <c r="W66" i="1" s="1"/>
  <c r="G66" i="1"/>
  <c r="V66" i="1" s="1"/>
  <c r="F66" i="1"/>
  <c r="U66" i="1" s="1"/>
  <c r="E66" i="1"/>
  <c r="D66" i="1"/>
  <c r="S66" i="1" s="1"/>
  <c r="K64" i="1"/>
  <c r="Z64" i="1" s="1"/>
  <c r="J64" i="1"/>
  <c r="I64" i="1"/>
  <c r="H64" i="1"/>
  <c r="G64" i="1"/>
  <c r="F64" i="1"/>
  <c r="E64" i="1"/>
  <c r="D64" i="1"/>
  <c r="K62" i="1"/>
  <c r="Z62" i="1" s="1"/>
  <c r="J62" i="1"/>
  <c r="Y62" i="1" s="1"/>
  <c r="I62" i="1"/>
  <c r="H62" i="1"/>
  <c r="W62" i="1" s="1"/>
  <c r="G62" i="1"/>
  <c r="V62" i="1" s="1"/>
  <c r="F62" i="1"/>
  <c r="U62" i="1" s="1"/>
  <c r="E62" i="1"/>
  <c r="D62" i="1"/>
  <c r="S62" i="1" s="1"/>
  <c r="K60" i="1"/>
  <c r="J60" i="1"/>
  <c r="Y60" i="1" s="1"/>
  <c r="I60" i="1"/>
  <c r="H60" i="1"/>
  <c r="W60" i="1" s="1"/>
  <c r="G60" i="1"/>
  <c r="V60" i="1" s="1"/>
  <c r="F60" i="1"/>
  <c r="U60" i="1" s="1"/>
  <c r="E60" i="1"/>
  <c r="D60" i="1"/>
  <c r="Z51" i="1"/>
  <c r="Y51" i="1"/>
  <c r="W51" i="1"/>
  <c r="V51" i="1"/>
  <c r="U51" i="1"/>
  <c r="D51" i="1"/>
  <c r="Z45" i="1"/>
  <c r="Y45" i="1"/>
  <c r="W45" i="1"/>
  <c r="V45" i="1"/>
  <c r="S45" i="1"/>
  <c r="U40" i="1"/>
  <c r="Z40" i="1"/>
  <c r="Y40" i="1"/>
  <c r="W40" i="1"/>
  <c r="V40" i="1"/>
  <c r="K35" i="1"/>
  <c r="Z35" i="1" s="1"/>
  <c r="J35" i="1"/>
  <c r="Y35" i="1" s="1"/>
  <c r="I35" i="1"/>
  <c r="H35" i="1"/>
  <c r="W35" i="1" s="1"/>
  <c r="G35" i="1"/>
  <c r="V35" i="1" s="1"/>
  <c r="F35" i="1"/>
  <c r="U35" i="1" s="1"/>
  <c r="E35" i="1"/>
  <c r="D35" i="1"/>
  <c r="S35" i="1" s="1"/>
  <c r="K33" i="1"/>
  <c r="Z33" i="1" s="1"/>
  <c r="J33" i="1"/>
  <c r="Y33" i="1" s="1"/>
  <c r="I33" i="1"/>
  <c r="H33" i="1"/>
  <c r="W33" i="1" s="1"/>
  <c r="G33" i="1"/>
  <c r="V33" i="1" s="1"/>
  <c r="F33" i="1"/>
  <c r="U33" i="1" s="1"/>
  <c r="E33" i="1"/>
  <c r="D33" i="1"/>
  <c r="S33" i="1" s="1"/>
  <c r="E27" i="1"/>
  <c r="K27" i="1"/>
  <c r="Z27" i="1" s="1"/>
  <c r="J27" i="1"/>
  <c r="Y27" i="1" s="1"/>
  <c r="I27" i="1"/>
  <c r="H27" i="1"/>
  <c r="W27" i="1" s="1"/>
  <c r="G27" i="1"/>
  <c r="V27" i="1" s="1"/>
  <c r="F27" i="1"/>
  <c r="U27" i="1" s="1"/>
  <c r="D27" i="1"/>
  <c r="S27" i="1" s="1"/>
  <c r="D21" i="1"/>
  <c r="S21" i="1" s="1"/>
  <c r="E21" i="1"/>
  <c r="F21" i="1"/>
  <c r="U21" i="1" s="1"/>
  <c r="G21" i="1"/>
  <c r="V21" i="1" s="1"/>
  <c r="H21" i="1"/>
  <c r="W21" i="1" s="1"/>
  <c r="I21" i="1"/>
  <c r="J21" i="1"/>
  <c r="Y21" i="1" s="1"/>
  <c r="K21" i="1"/>
  <c r="Z21" i="1" s="1"/>
  <c r="K11" i="1"/>
  <c r="Z11" i="1" s="1"/>
  <c r="J11" i="1"/>
  <c r="I11" i="1"/>
  <c r="H11" i="1"/>
  <c r="W11" i="1" s="1"/>
  <c r="G11" i="1"/>
  <c r="V11" i="1" s="1"/>
  <c r="F11" i="1"/>
  <c r="U11" i="1" s="1"/>
  <c r="E11" i="1"/>
  <c r="D11" i="1"/>
  <c r="S11" i="1" s="1"/>
  <c r="K8" i="1"/>
  <c r="Z8" i="1" s="1"/>
  <c r="J8" i="1"/>
  <c r="Y8" i="1" s="1"/>
  <c r="I8" i="1"/>
  <c r="H8" i="1"/>
  <c r="W8" i="1" s="1"/>
  <c r="G8" i="1"/>
  <c r="V8" i="1" s="1"/>
  <c r="F8" i="1"/>
  <c r="U8" i="1" s="1"/>
  <c r="E8" i="1"/>
  <c r="D8" i="1"/>
  <c r="S8" i="1" s="1"/>
  <c r="L72" i="1"/>
  <c r="L71" i="1" s="1"/>
  <c r="L70" i="1"/>
  <c r="L68" i="1"/>
  <c r="L67" i="1"/>
  <c r="L65" i="1"/>
  <c r="Q65" i="1" s="1"/>
  <c r="L63" i="1"/>
  <c r="L62" i="1" s="1"/>
  <c r="L61" i="1"/>
  <c r="L58" i="1"/>
  <c r="L57" i="1"/>
  <c r="L56" i="1"/>
  <c r="L55" i="1"/>
  <c r="L54" i="1"/>
  <c r="L53" i="1"/>
  <c r="L52" i="1"/>
  <c r="L49" i="1"/>
  <c r="L48" i="1"/>
  <c r="L47" i="1" s="1"/>
  <c r="L46" i="1"/>
  <c r="L45" i="1" s="1"/>
  <c r="L44" i="1"/>
  <c r="L43" i="1"/>
  <c r="L42" i="1"/>
  <c r="L41" i="1"/>
  <c r="L38" i="1"/>
  <c r="L37" i="1"/>
  <c r="L36" i="1"/>
  <c r="L34" i="1"/>
  <c r="L33" i="1" s="1"/>
  <c r="L32" i="1"/>
  <c r="L31" i="1"/>
  <c r="L30" i="1"/>
  <c r="L29" i="1"/>
  <c r="L28" i="1"/>
  <c r="L26" i="1"/>
  <c r="L25" i="1"/>
  <c r="L24" i="1"/>
  <c r="L23" i="1"/>
  <c r="L22" i="1"/>
  <c r="L20" i="1"/>
  <c r="L19" i="1"/>
  <c r="L18" i="1"/>
  <c r="L17" i="1"/>
  <c r="L16" i="1"/>
  <c r="L15" i="1"/>
  <c r="L14" i="1"/>
  <c r="L13" i="1"/>
  <c r="L12" i="1"/>
  <c r="L10" i="1"/>
  <c r="L9" i="1"/>
  <c r="S51" i="1" l="1"/>
  <c r="D39" i="1"/>
  <c r="S39" i="1" s="1"/>
  <c r="L51" i="1"/>
  <c r="Q51" i="1" s="1"/>
  <c r="L40" i="1"/>
  <c r="E59" i="1"/>
  <c r="T59" i="1" s="1"/>
  <c r="Z60" i="1"/>
  <c r="K59" i="1"/>
  <c r="I59" i="1"/>
  <c r="Y64" i="1"/>
  <c r="J59" i="1"/>
  <c r="Y59" i="1" s="1"/>
  <c r="W64" i="1"/>
  <c r="H59" i="1"/>
  <c r="W59" i="1" s="1"/>
  <c r="V64" i="1"/>
  <c r="G59" i="1"/>
  <c r="V59" i="1" s="1"/>
  <c r="U64" i="1"/>
  <c r="F59" i="1"/>
  <c r="U59" i="1" s="1"/>
  <c r="S64" i="1"/>
  <c r="D59" i="1"/>
  <c r="S59" i="1" s="1"/>
  <c r="AA47" i="1"/>
  <c r="L8" i="1"/>
  <c r="N8" i="1" s="1"/>
  <c r="E7" i="1"/>
  <c r="L27" i="1"/>
  <c r="Q27" i="1" s="1"/>
  <c r="L35" i="1"/>
  <c r="AA35" i="1" s="1"/>
  <c r="Z59" i="1"/>
  <c r="L66" i="1"/>
  <c r="AA66" i="1" s="1"/>
  <c r="F7" i="1"/>
  <c r="N45" i="1"/>
  <c r="AA45" i="1"/>
  <c r="AA71" i="1"/>
  <c r="N71" i="1"/>
  <c r="AA33" i="1"/>
  <c r="N33" i="1"/>
  <c r="N62" i="1"/>
  <c r="AA62" i="1"/>
  <c r="N37" i="1"/>
  <c r="Q37" i="1"/>
  <c r="T40" i="1"/>
  <c r="P40" i="1"/>
  <c r="Q16" i="1"/>
  <c r="N16" i="1"/>
  <c r="Q23" i="1"/>
  <c r="N23" i="1"/>
  <c r="Q30" i="1"/>
  <c r="N30" i="1"/>
  <c r="Q38" i="1"/>
  <c r="N38" i="1"/>
  <c r="Q48" i="1"/>
  <c r="N48" i="1"/>
  <c r="N56" i="1"/>
  <c r="Q56" i="1"/>
  <c r="Q68" i="1"/>
  <c r="N68" i="1"/>
  <c r="J7" i="1"/>
  <c r="Y11" i="1"/>
  <c r="X35" i="1"/>
  <c r="X45" i="1"/>
  <c r="Q45" i="1"/>
  <c r="X51" i="1"/>
  <c r="P62" i="1"/>
  <c r="T62" i="1"/>
  <c r="T66" i="1"/>
  <c r="P66" i="1"/>
  <c r="P71" i="1"/>
  <c r="T71" i="1"/>
  <c r="X40" i="1"/>
  <c r="X60" i="1"/>
  <c r="X64" i="1"/>
  <c r="X69" i="1"/>
  <c r="Q15" i="1"/>
  <c r="N15" i="1"/>
  <c r="Q10" i="1"/>
  <c r="N10" i="1"/>
  <c r="Q41" i="1"/>
  <c r="N41" i="1"/>
  <c r="Q57" i="1"/>
  <c r="N57" i="1"/>
  <c r="T11" i="1"/>
  <c r="P11" i="1"/>
  <c r="X21" i="1"/>
  <c r="Q12" i="1"/>
  <c r="N12" i="1"/>
  <c r="N25" i="1"/>
  <c r="Q25" i="1"/>
  <c r="Q32" i="1"/>
  <c r="N32" i="1"/>
  <c r="Q42" i="1"/>
  <c r="N42" i="1"/>
  <c r="Q52" i="1"/>
  <c r="N52" i="1"/>
  <c r="Q58" i="1"/>
  <c r="N58" i="1"/>
  <c r="N61" i="1"/>
  <c r="Q61" i="1"/>
  <c r="Q72" i="1"/>
  <c r="N72" i="1"/>
  <c r="Q8" i="1"/>
  <c r="X8" i="1"/>
  <c r="L11" i="1"/>
  <c r="T35" i="1"/>
  <c r="P35" i="1"/>
  <c r="P45" i="1"/>
  <c r="T45" i="1"/>
  <c r="P51" i="1"/>
  <c r="T51" i="1"/>
  <c r="S60" i="1"/>
  <c r="Y69" i="1"/>
  <c r="Q29" i="1"/>
  <c r="N29" i="1"/>
  <c r="Q55" i="1"/>
  <c r="N55" i="1"/>
  <c r="I7" i="1"/>
  <c r="I6" i="1" s="1"/>
  <c r="X6" i="1" s="1"/>
  <c r="X11" i="1"/>
  <c r="Q24" i="1"/>
  <c r="N24" i="1"/>
  <c r="N49" i="1"/>
  <c r="Q49" i="1"/>
  <c r="N70" i="1"/>
  <c r="Q70" i="1"/>
  <c r="Q18" i="1"/>
  <c r="N18" i="1"/>
  <c r="N13" i="1"/>
  <c r="Q13" i="1"/>
  <c r="N19" i="1"/>
  <c r="Q19" i="1"/>
  <c r="Q26" i="1"/>
  <c r="N26" i="1"/>
  <c r="N34" i="1"/>
  <c r="Q34" i="1"/>
  <c r="N43" i="1"/>
  <c r="Q43" i="1"/>
  <c r="Q53" i="1"/>
  <c r="N53" i="1"/>
  <c r="Q63" i="1"/>
  <c r="N63" i="1"/>
  <c r="T27" i="1"/>
  <c r="P27" i="1"/>
  <c r="Q33" i="1"/>
  <c r="X33" i="1"/>
  <c r="U45" i="1"/>
  <c r="O45" i="1" s="1"/>
  <c r="Q47" i="1"/>
  <c r="T60" i="1"/>
  <c r="P60" i="1"/>
  <c r="T64" i="1"/>
  <c r="P64" i="1"/>
  <c r="T69" i="1"/>
  <c r="P69" i="1"/>
  <c r="Q22" i="1"/>
  <c r="N22" i="1"/>
  <c r="N46" i="1"/>
  <c r="Q46" i="1"/>
  <c r="N67" i="1"/>
  <c r="Q67" i="1"/>
  <c r="P21" i="1"/>
  <c r="T21" i="1"/>
  <c r="X27" i="1"/>
  <c r="P33" i="1"/>
  <c r="T33" i="1"/>
  <c r="O33" i="1" s="1"/>
  <c r="P47" i="1"/>
  <c r="Q9" i="1"/>
  <c r="N9" i="1"/>
  <c r="Q17" i="1"/>
  <c r="N17" i="1"/>
  <c r="N31" i="1"/>
  <c r="Q31" i="1"/>
  <c r="Q14" i="1"/>
  <c r="N14" i="1"/>
  <c r="Q20" i="1"/>
  <c r="N20" i="1"/>
  <c r="Q28" i="1"/>
  <c r="N28" i="1"/>
  <c r="Q36" i="1"/>
  <c r="N36" i="1"/>
  <c r="Q44" i="1"/>
  <c r="N44" i="1"/>
  <c r="Q54" i="1"/>
  <c r="N54" i="1"/>
  <c r="N65" i="1"/>
  <c r="P8" i="1"/>
  <c r="T8" i="1"/>
  <c r="L21" i="1"/>
  <c r="Q21" i="1" s="1"/>
  <c r="S40" i="1"/>
  <c r="L60" i="1"/>
  <c r="X62" i="1"/>
  <c r="Q62" i="1"/>
  <c r="L64" i="1"/>
  <c r="X66" i="1"/>
  <c r="Q66" i="1"/>
  <c r="L69" i="1"/>
  <c r="Q69" i="1" s="1"/>
  <c r="X71" i="1"/>
  <c r="Q71" i="1"/>
  <c r="D7" i="1"/>
  <c r="K7" i="1"/>
  <c r="G7" i="1"/>
  <c r="G6" i="1" s="1"/>
  <c r="V6" i="1" s="1"/>
  <c r="H7" i="1"/>
  <c r="D6" i="1" l="1"/>
  <c r="S6" i="1" s="1"/>
  <c r="T7" i="1"/>
  <c r="E6" i="1"/>
  <c r="T6" i="1" s="1"/>
  <c r="Y7" i="1"/>
  <c r="J6" i="1"/>
  <c r="Y6" i="1" s="1"/>
  <c r="H6" i="1"/>
  <c r="W6" i="1" s="1"/>
  <c r="U7" i="1"/>
  <c r="F6" i="1"/>
  <c r="U6" i="1" s="1"/>
  <c r="Z7" i="1"/>
  <c r="K6" i="1"/>
  <c r="Z6" i="1" s="1"/>
  <c r="L39" i="1"/>
  <c r="AA39" i="1" s="1"/>
  <c r="AA27" i="1"/>
  <c r="O27" i="1" s="1"/>
  <c r="N66" i="1"/>
  <c r="O66" i="1"/>
  <c r="AA8" i="1"/>
  <c r="O8" i="1" s="1"/>
  <c r="P7" i="1"/>
  <c r="N27" i="1"/>
  <c r="L59" i="1"/>
  <c r="Q59" i="1" s="1"/>
  <c r="Q35" i="1"/>
  <c r="N35" i="1"/>
  <c r="O71" i="1"/>
  <c r="O62" i="1"/>
  <c r="O35" i="1"/>
  <c r="X59" i="1"/>
  <c r="X7" i="1"/>
  <c r="AA64" i="1"/>
  <c r="O64" i="1" s="1"/>
  <c r="N64" i="1"/>
  <c r="AA40" i="1"/>
  <c r="O40" i="1" s="1"/>
  <c r="N40" i="1"/>
  <c r="O47" i="1"/>
  <c r="N47" i="1"/>
  <c r="W7" i="1"/>
  <c r="N51" i="1"/>
  <c r="AA51" i="1"/>
  <c r="O51" i="1" s="1"/>
  <c r="N11" i="1"/>
  <c r="AA11" i="1"/>
  <c r="O11" i="1" s="1"/>
  <c r="L7" i="1"/>
  <c r="V7" i="1"/>
  <c r="AA69" i="1"/>
  <c r="O69" i="1" s="1"/>
  <c r="N69" i="1"/>
  <c r="P59" i="1"/>
  <c r="P39" i="1"/>
  <c r="Q64" i="1"/>
  <c r="S7" i="1"/>
  <c r="N21" i="1"/>
  <c r="AA21" i="1"/>
  <c r="O21" i="1" s="1"/>
  <c r="AA60" i="1"/>
  <c r="O60" i="1" s="1"/>
  <c r="N60" i="1"/>
  <c r="Q11" i="1"/>
  <c r="Q60" i="1"/>
  <c r="Q40" i="1"/>
  <c r="L6" i="1" l="1"/>
  <c r="AA6" i="1" s="1"/>
  <c r="Q39" i="1"/>
  <c r="N7" i="1"/>
  <c r="AA7" i="1"/>
  <c r="O39" i="1"/>
  <c r="N39" i="1"/>
  <c r="Q7" i="1"/>
  <c r="AA59" i="1"/>
  <c r="O59" i="1" s="1"/>
  <c r="N59" i="1"/>
  <c r="O7" i="1"/>
  <c r="P6" i="1"/>
  <c r="Q6" i="1" l="1"/>
  <c r="N6" i="1"/>
  <c r="O6" i="1"/>
  <c r="O4" i="1" l="1"/>
</calcChain>
</file>

<file path=xl/sharedStrings.xml><?xml version="1.0" encoding="utf-8"?>
<sst xmlns="http://schemas.openxmlformats.org/spreadsheetml/2006/main" count="280" uniqueCount="98">
  <si>
    <t>과      목</t>
    <phoneticPr fontId="5" type="noConversion"/>
  </si>
  <si>
    <t>징 수 결 정 액</t>
  </si>
  <si>
    <t>수   납   액</t>
  </si>
  <si>
    <t>환  부   액</t>
  </si>
  <si>
    <t>불 납 결 손 액</t>
  </si>
  <si>
    <t>미 수 납 액</t>
    <phoneticPr fontId="4" type="noConversion"/>
  </si>
  <si>
    <t>관</t>
    <phoneticPr fontId="5" type="noConversion"/>
  </si>
  <si>
    <t>항</t>
    <phoneticPr fontId="5" type="noConversion"/>
  </si>
  <si>
    <t>목</t>
    <phoneticPr fontId="5" type="noConversion"/>
  </si>
  <si>
    <t>본월분</t>
  </si>
  <si>
    <t>누계</t>
  </si>
  <si>
    <t>합      계</t>
    <phoneticPr fontId="5" type="noConversion"/>
  </si>
  <si>
    <t>경상적세외수입</t>
    <phoneticPr fontId="5" type="noConversion"/>
  </si>
  <si>
    <t>재산임대수입</t>
    <phoneticPr fontId="5" type="noConversion"/>
  </si>
  <si>
    <t>국유재산임대료</t>
    <phoneticPr fontId="5" type="noConversion"/>
  </si>
  <si>
    <t>공유재산임대료</t>
    <phoneticPr fontId="5" type="noConversion"/>
  </si>
  <si>
    <t>사용료수입</t>
    <phoneticPr fontId="5" type="noConversion"/>
  </si>
  <si>
    <t>도로사용료</t>
    <phoneticPr fontId="5" type="noConversion"/>
  </si>
  <si>
    <t>하천사용료</t>
    <phoneticPr fontId="5" type="noConversion"/>
  </si>
  <si>
    <t>하수도사용료</t>
    <phoneticPr fontId="4" type="noConversion"/>
  </si>
  <si>
    <t>상수도사용료</t>
    <phoneticPr fontId="4" type="noConversion"/>
  </si>
  <si>
    <t>공유수면사용료</t>
    <phoneticPr fontId="4" type="noConversion"/>
  </si>
  <si>
    <t>시장사용료</t>
    <phoneticPr fontId="5" type="noConversion"/>
  </si>
  <si>
    <t>입장료수입</t>
    <phoneticPr fontId="5" type="noConversion"/>
  </si>
  <si>
    <t>주차요금수입</t>
    <phoneticPr fontId="4" type="noConversion"/>
  </si>
  <si>
    <t>기타사용료</t>
    <phoneticPr fontId="5" type="noConversion"/>
  </si>
  <si>
    <t>수수료수입</t>
    <phoneticPr fontId="5" type="noConversion"/>
  </si>
  <si>
    <t>증지수입</t>
    <phoneticPr fontId="5" type="noConversion"/>
  </si>
  <si>
    <t>재활용품수거판매수입</t>
    <phoneticPr fontId="4" type="noConversion"/>
  </si>
  <si>
    <t>보건의료수수료</t>
    <phoneticPr fontId="4" type="noConversion"/>
  </si>
  <si>
    <t>기타수수료</t>
    <phoneticPr fontId="5" type="noConversion"/>
  </si>
  <si>
    <t>사업수입</t>
    <phoneticPr fontId="5" type="noConversion"/>
  </si>
  <si>
    <t>사업장생산수입</t>
    <phoneticPr fontId="5" type="noConversion"/>
  </si>
  <si>
    <t>청산금수입</t>
  </si>
  <si>
    <t>매각사업수입</t>
    <phoneticPr fontId="5" type="noConversion"/>
  </si>
  <si>
    <t>배당금수입</t>
    <phoneticPr fontId="4" type="noConversion"/>
  </si>
  <si>
    <t>기타사업수입</t>
    <phoneticPr fontId="5" type="noConversion"/>
  </si>
  <si>
    <t>징수교부금수입</t>
    <phoneticPr fontId="5" type="noConversion"/>
  </si>
  <si>
    <t>이자수입</t>
    <phoneticPr fontId="5" type="noConversion"/>
  </si>
  <si>
    <t>공공예금이자수입</t>
    <phoneticPr fontId="5" type="noConversion"/>
  </si>
  <si>
    <t>융자금회수이자수입</t>
    <phoneticPr fontId="5" type="noConversion"/>
  </si>
  <si>
    <t>기타이자수입</t>
    <phoneticPr fontId="5" type="noConversion"/>
  </si>
  <si>
    <t>임시적세외수입</t>
    <phoneticPr fontId="5" type="noConversion"/>
  </si>
  <si>
    <t>재산매각수입</t>
    <phoneticPr fontId="5" type="noConversion"/>
  </si>
  <si>
    <t>국유재산매각귀속수입금</t>
    <phoneticPr fontId="5" type="noConversion"/>
  </si>
  <si>
    <t>시도유재산매각귀속수입금</t>
    <phoneticPr fontId="4" type="noConversion"/>
  </si>
  <si>
    <t>공유재산매각수입금</t>
    <phoneticPr fontId="5" type="noConversion"/>
  </si>
  <si>
    <t>불용품매각대금</t>
    <phoneticPr fontId="4" type="noConversion"/>
  </si>
  <si>
    <t>자치단체간부담금</t>
    <phoneticPr fontId="5" type="noConversion"/>
  </si>
  <si>
    <t>보조금반환수입</t>
    <phoneticPr fontId="5" type="noConversion"/>
  </si>
  <si>
    <t>기타수입</t>
    <phoneticPr fontId="5" type="noConversion"/>
  </si>
  <si>
    <t>체납처분수입</t>
    <phoneticPr fontId="5" type="noConversion"/>
  </si>
  <si>
    <t>보상금수납금</t>
    <phoneticPr fontId="5" type="noConversion"/>
  </si>
  <si>
    <t>기부금수입</t>
    <phoneticPr fontId="5" type="noConversion"/>
  </si>
  <si>
    <t>지적재조사조정금</t>
    <phoneticPr fontId="4" type="noConversion"/>
  </si>
  <si>
    <t>지방교부세감소분보전수입</t>
    <phoneticPr fontId="4" type="noConversion"/>
  </si>
  <si>
    <t>위약금</t>
    <phoneticPr fontId="4" type="noConversion"/>
  </si>
  <si>
    <t>그외수입</t>
    <phoneticPr fontId="5" type="noConversion"/>
  </si>
  <si>
    <t>지난년도수입</t>
    <phoneticPr fontId="5" type="noConversion"/>
  </si>
  <si>
    <t>변상금</t>
    <phoneticPr fontId="4" type="noConversion"/>
  </si>
  <si>
    <t>지방행정제재부과금</t>
    <phoneticPr fontId="5" type="noConversion"/>
  </si>
  <si>
    <t>과징금</t>
    <phoneticPr fontId="5" type="noConversion"/>
  </si>
  <si>
    <t>이행강제금</t>
    <phoneticPr fontId="5" type="noConversion"/>
  </si>
  <si>
    <t>변상금</t>
    <phoneticPr fontId="5" type="noConversion"/>
  </si>
  <si>
    <t>과태료</t>
    <phoneticPr fontId="5" type="noConversion"/>
  </si>
  <si>
    <t>차량관련과태료</t>
    <phoneticPr fontId="4" type="noConversion"/>
  </si>
  <si>
    <t>기타과태료</t>
    <phoneticPr fontId="4" type="noConversion"/>
  </si>
  <si>
    <t>환수금</t>
    <phoneticPr fontId="5" type="noConversion"/>
  </si>
  <si>
    <t>부정이익환수금</t>
    <phoneticPr fontId="5" type="noConversion"/>
  </si>
  <si>
    <t>부담금</t>
    <phoneticPr fontId="4" type="noConversion"/>
  </si>
  <si>
    <t>폐기물처리수수료</t>
    <phoneticPr fontId="4" type="noConversion"/>
  </si>
  <si>
    <t>시도비보조금등반환수입</t>
    <phoneticPr fontId="4" type="noConversion"/>
  </si>
  <si>
    <t>자체보조금등반환수입</t>
    <phoneticPr fontId="4" type="noConversion"/>
  </si>
  <si>
    <t>세외수입 징수보고서</t>
    <phoneticPr fontId="5" type="noConversion"/>
  </si>
  <si>
    <t>검증</t>
    <phoneticPr fontId="4" type="noConversion"/>
  </si>
  <si>
    <t>1.합계계산 세부내역</t>
    <phoneticPr fontId="4" type="noConversion"/>
  </si>
  <si>
    <t>1. 미수납액 계산</t>
    <phoneticPr fontId="4" type="noConversion"/>
  </si>
  <si>
    <t>2. 합계 계산</t>
    <phoneticPr fontId="4" type="noConversion"/>
  </si>
  <si>
    <t>4. 환급,결손,미수납액 음수</t>
    <phoneticPr fontId="4" type="noConversion"/>
  </si>
  <si>
    <t>징결_본</t>
    <phoneticPr fontId="4" type="noConversion"/>
  </si>
  <si>
    <t>징결_누</t>
    <phoneticPr fontId="4" type="noConversion"/>
  </si>
  <si>
    <t>수납_본</t>
    <phoneticPr fontId="4" type="noConversion"/>
  </si>
  <si>
    <t>수납_누</t>
    <phoneticPr fontId="4" type="noConversion"/>
  </si>
  <si>
    <t>환급_본</t>
    <phoneticPr fontId="4" type="noConversion"/>
  </si>
  <si>
    <t>환급_누</t>
    <phoneticPr fontId="4" type="noConversion"/>
  </si>
  <si>
    <t>결손_본</t>
    <phoneticPr fontId="4" type="noConversion"/>
  </si>
  <si>
    <t>결손_누</t>
    <phoneticPr fontId="4" type="noConversion"/>
  </si>
  <si>
    <t>미수</t>
    <phoneticPr fontId="4" type="noConversion"/>
  </si>
  <si>
    <t>3. 징수결정액&lt;수납액)</t>
    <phoneticPr fontId="4" type="noConversion"/>
  </si>
  <si>
    <t>국유재산임대료</t>
    <phoneticPr fontId="4" type="noConversion"/>
  </si>
  <si>
    <t>위탁비반환수입</t>
    <phoneticPr fontId="4" type="noConversion"/>
  </si>
  <si>
    <t>범칙금</t>
    <phoneticPr fontId="4" type="noConversion"/>
  </si>
  <si>
    <t>기부금수입</t>
    <phoneticPr fontId="4" type="noConversion"/>
  </si>
  <si>
    <t>2025년 1월</t>
    <phoneticPr fontId="4" type="noConversion"/>
  </si>
  <si>
    <t>지난년도수입</t>
  </si>
  <si>
    <t>부담금</t>
  </si>
  <si>
    <t>부담금</t>
    <phoneticPr fontId="4" type="noConversion"/>
  </si>
  <si>
    <t>(북구)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</si>
</sst>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#,##0_ "/>
  </numFmts>
  <fonts count="16">
    <font>
      <sz val="11"/>
      <color theme="1"/>
      <name val="맑은 고딕"/>
      <family val="2"/>
      <charset val="129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u/>
      <sz val="20"/>
      <name val="맑은 고딕"/>
      <family val="3"/>
      <charset val="129"/>
    </font>
    <font>
      <sz val="8"/>
      <name val="맑은 고딕"/>
      <family val="2"/>
      <charset val="129"/>
    </font>
    <font>
      <sz val="8"/>
      <name val="돋움"/>
      <family val="3"/>
      <charset val="129"/>
    </font>
    <font>
      <sz val="9"/>
      <name val="굴림체"/>
      <family val="3"/>
      <charset val="129"/>
    </font>
    <font>
      <b/>
      <sz val="16"/>
      <name val="맑은 고딕"/>
      <family val="3"/>
      <charset val="129"/>
    </font>
    <font>
      <sz val="12"/>
      <name val="맑은 고딕"/>
      <family val="3"/>
      <charset val="129"/>
    </font>
    <font>
      <sz val="11"/>
      <name val="맑은 고딕"/>
      <family val="3"/>
      <charset val="129"/>
    </font>
    <font>
      <sz val="12"/>
      <name val="굴림체"/>
      <family val="3"/>
      <charset val="129"/>
    </font>
    <font>
      <sz val="9"/>
      <name val="돋움"/>
      <family val="3"/>
      <charset val="129"/>
    </font>
    <font>
      <sz val="10"/>
      <name val="맑은 고딕"/>
      <family val="3"/>
      <charset val="129"/>
    </font>
    <font>
      <sz val="10"/>
      <color rgb="FF000000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7">
    <xf numFmtId="0" fontId="0" fillId="0" borderId="0">
      <alignment vertical="center"/>
    </xf>
    <xf numFmtId="0" fontId="2" fillId="0" borderId="0"/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</cellStyleXfs>
  <cellXfs count="117">
    <xf numFmtId="0" fontId="0" fillId="0" borderId="0" xfId="0">
      <alignment vertical="center"/>
    </xf>
    <xf numFmtId="0" fontId="6" fillId="0" borderId="0" xfId="1" applyFont="1" applyAlignment="1">
      <alignment horizontal="center" vertical="center"/>
    </xf>
    <xf numFmtId="0" fontId="8" fillId="0" borderId="0" xfId="1" applyFont="1" applyAlignment="1">
      <alignment horizontal="left" vertical="center"/>
    </xf>
    <xf numFmtId="0" fontId="8" fillId="0" borderId="0" xfId="1" applyFont="1" applyAlignment="1">
      <alignment horizontal="center" vertical="center"/>
    </xf>
    <xf numFmtId="0" fontId="9" fillId="0" borderId="0" xfId="1" applyFont="1" applyBorder="1" applyAlignment="1">
      <alignment horizontal="right" vertical="center"/>
    </xf>
    <xf numFmtId="0" fontId="10" fillId="0" borderId="0" xfId="1" applyFont="1" applyAlignment="1">
      <alignment horizontal="center" vertical="center"/>
    </xf>
    <xf numFmtId="41" fontId="11" fillId="0" borderId="0" xfId="2" applyFont="1" applyAlignment="1">
      <alignment vertical="center"/>
    </xf>
    <xf numFmtId="41" fontId="12" fillId="5" borderId="2" xfId="2" applyNumberFormat="1" applyFont="1" applyFill="1" applyBorder="1" applyAlignment="1">
      <alignment vertical="center"/>
    </xf>
    <xf numFmtId="41" fontId="12" fillId="5" borderId="3" xfId="2" applyNumberFormat="1" applyFont="1" applyFill="1" applyBorder="1" applyAlignment="1">
      <alignment vertical="center"/>
    </xf>
    <xf numFmtId="41" fontId="12" fillId="6" borderId="2" xfId="2" applyNumberFormat="1" applyFont="1" applyFill="1" applyBorder="1" applyAlignment="1">
      <alignment vertical="center"/>
    </xf>
    <xf numFmtId="41" fontId="12" fillId="6" borderId="3" xfId="2" applyNumberFormat="1" applyFont="1" applyFill="1" applyBorder="1" applyAlignment="1">
      <alignment vertical="center"/>
    </xf>
    <xf numFmtId="41" fontId="12" fillId="5" borderId="4" xfId="2" applyNumberFormat="1" applyFont="1" applyFill="1" applyBorder="1" applyAlignment="1">
      <alignment vertical="center"/>
    </xf>
    <xf numFmtId="0" fontId="12" fillId="2" borderId="16" xfId="1" applyFont="1" applyFill="1" applyBorder="1" applyAlignment="1">
      <alignment horizontal="center" vertical="center"/>
    </xf>
    <xf numFmtId="0" fontId="12" fillId="2" borderId="17" xfId="1" applyFont="1" applyFill="1" applyBorder="1" applyAlignment="1">
      <alignment horizontal="center" vertical="center"/>
    </xf>
    <xf numFmtId="41" fontId="12" fillId="2" borderId="17" xfId="2" applyFont="1" applyFill="1" applyBorder="1" applyAlignment="1">
      <alignment horizontal="center" vertical="center"/>
    </xf>
    <xf numFmtId="41" fontId="12" fillId="0" borderId="2" xfId="2" applyNumberFormat="1" applyFont="1" applyBorder="1" applyAlignment="1">
      <alignment vertical="center"/>
    </xf>
    <xf numFmtId="41" fontId="12" fillId="0" borderId="3" xfId="2" applyNumberFormat="1" applyFont="1" applyBorder="1" applyAlignment="1">
      <alignment vertical="center"/>
    </xf>
    <xf numFmtId="0" fontId="6" fillId="0" borderId="19" xfId="3" applyFont="1" applyBorder="1" applyAlignment="1">
      <alignment horizontal="left" vertical="center"/>
    </xf>
    <xf numFmtId="0" fontId="6" fillId="0" borderId="19" xfId="3" applyFont="1" applyBorder="1" applyAlignment="1">
      <alignment horizontal="center" vertical="center"/>
    </xf>
    <xf numFmtId="0" fontId="6" fillId="0" borderId="0" xfId="3" applyFont="1" applyAlignment="1">
      <alignment horizontal="center" vertical="center"/>
    </xf>
    <xf numFmtId="0" fontId="6" fillId="0" borderId="0" xfId="3" applyFont="1" applyAlignment="1">
      <alignment horizontal="left" vertical="center"/>
    </xf>
    <xf numFmtId="0" fontId="6" fillId="7" borderId="17" xfId="3" applyFont="1" applyFill="1" applyBorder="1" applyAlignment="1">
      <alignment horizontal="center" vertical="center"/>
    </xf>
    <xf numFmtId="0" fontId="6" fillId="0" borderId="17" xfId="3" applyFont="1" applyBorder="1" applyAlignment="1">
      <alignment horizontal="center" vertical="center"/>
    </xf>
    <xf numFmtId="0" fontId="6" fillId="0" borderId="17" xfId="3" applyFont="1" applyFill="1" applyBorder="1" applyAlignment="1">
      <alignment horizontal="center" vertical="center"/>
    </xf>
    <xf numFmtId="0" fontId="6" fillId="0" borderId="0" xfId="3" applyFont="1" applyFill="1" applyAlignment="1">
      <alignment horizontal="center" vertical="center"/>
    </xf>
    <xf numFmtId="41" fontId="12" fillId="4" borderId="1" xfId="2" applyNumberFormat="1" applyFont="1" applyFill="1" applyBorder="1" applyAlignment="1">
      <alignment horizontal="center" vertical="center"/>
    </xf>
    <xf numFmtId="41" fontId="12" fillId="5" borderId="2" xfId="2" applyNumberFormat="1" applyFont="1" applyFill="1" applyBorder="1" applyAlignment="1">
      <alignment horizontal="center" vertical="center"/>
    </xf>
    <xf numFmtId="41" fontId="12" fillId="5" borderId="3" xfId="2" applyNumberFormat="1" applyFont="1" applyFill="1" applyBorder="1" applyAlignment="1">
      <alignment horizontal="center" vertical="center"/>
    </xf>
    <xf numFmtId="41" fontId="12" fillId="6" borderId="2" xfId="2" applyNumberFormat="1" applyFont="1" applyFill="1" applyBorder="1" applyAlignment="1">
      <alignment horizontal="center" vertical="center"/>
    </xf>
    <xf numFmtId="41" fontId="12" fillId="6" borderId="3" xfId="2" applyNumberFormat="1" applyFont="1" applyFill="1" applyBorder="1" applyAlignment="1">
      <alignment horizontal="center" vertical="center"/>
    </xf>
    <xf numFmtId="41" fontId="12" fillId="0" borderId="2" xfId="2" applyNumberFormat="1" applyFont="1" applyBorder="1" applyAlignment="1">
      <alignment horizontal="center" vertical="center"/>
    </xf>
    <xf numFmtId="41" fontId="12" fillId="0" borderId="3" xfId="2" applyNumberFormat="1" applyFont="1" applyBorder="1" applyAlignment="1">
      <alignment horizontal="center" vertical="center"/>
    </xf>
    <xf numFmtId="41" fontId="12" fillId="0" borderId="2" xfId="2" applyNumberFormat="1" applyFont="1" applyFill="1" applyBorder="1" applyAlignment="1">
      <alignment horizontal="center" vertical="center"/>
    </xf>
    <xf numFmtId="41" fontId="12" fillId="5" borderId="4" xfId="2" applyNumberFormat="1" applyFont="1" applyFill="1" applyBorder="1" applyAlignment="1">
      <alignment horizontal="center" vertical="center"/>
    </xf>
    <xf numFmtId="41" fontId="12" fillId="5" borderId="5" xfId="2" applyNumberFormat="1" applyFont="1" applyFill="1" applyBorder="1" applyAlignment="1">
      <alignment horizontal="center" vertical="center"/>
    </xf>
    <xf numFmtId="41" fontId="12" fillId="0" borderId="6" xfId="2" applyNumberFormat="1" applyFont="1" applyBorder="1" applyAlignment="1">
      <alignment horizontal="center" vertical="center"/>
    </xf>
    <xf numFmtId="41" fontId="12" fillId="0" borderId="7" xfId="2" applyNumberFormat="1" applyFont="1" applyBorder="1" applyAlignment="1">
      <alignment horizontal="center" vertical="center"/>
    </xf>
    <xf numFmtId="41" fontId="12" fillId="6" borderId="4" xfId="0" applyNumberFormat="1" applyFont="1" applyFill="1" applyBorder="1" applyAlignment="1">
      <alignment vertical="center"/>
    </xf>
    <xf numFmtId="41" fontId="12" fillId="6" borderId="11" xfId="2" applyNumberFormat="1" applyFont="1" applyFill="1" applyBorder="1" applyAlignment="1">
      <alignment vertical="center"/>
    </xf>
    <xf numFmtId="41" fontId="12" fillId="0" borderId="20" xfId="2" applyNumberFormat="1" applyFont="1" applyBorder="1" applyAlignment="1">
      <alignment vertical="center"/>
    </xf>
    <xf numFmtId="41" fontId="12" fillId="6" borderId="20" xfId="2" applyNumberFormat="1" applyFont="1" applyFill="1" applyBorder="1" applyAlignment="1">
      <alignment vertical="center"/>
    </xf>
    <xf numFmtId="176" fontId="13" fillId="0" borderId="2" xfId="0" applyNumberFormat="1" applyFont="1" applyFill="1" applyBorder="1" applyAlignment="1">
      <alignment horizontal="right" vertical="center" wrapText="1"/>
    </xf>
    <xf numFmtId="41" fontId="14" fillId="0" borderId="2" xfId="2" applyNumberFormat="1" applyFont="1" applyBorder="1" applyAlignment="1">
      <alignment vertical="center"/>
    </xf>
    <xf numFmtId="41" fontId="14" fillId="6" borderId="2" xfId="2" applyNumberFormat="1" applyFont="1" applyFill="1" applyBorder="1" applyAlignment="1">
      <alignment vertical="center"/>
    </xf>
    <xf numFmtId="41" fontId="14" fillId="5" borderId="2" xfId="2" applyNumberFormat="1" applyFont="1" applyFill="1" applyBorder="1" applyAlignment="1">
      <alignment vertical="center"/>
    </xf>
    <xf numFmtId="41" fontId="14" fillId="5" borderId="4" xfId="2" applyNumberFormat="1" applyFont="1" applyFill="1" applyBorder="1" applyAlignment="1">
      <alignment vertical="center"/>
    </xf>
    <xf numFmtId="0" fontId="12" fillId="0" borderId="21" xfId="1" applyFont="1" applyBorder="1" applyAlignment="1">
      <alignment vertical="center"/>
    </xf>
    <xf numFmtId="41" fontId="14" fillId="4" borderId="1" xfId="2" applyNumberFormat="1" applyFont="1" applyFill="1" applyBorder="1" applyAlignment="1">
      <alignment vertical="center"/>
    </xf>
    <xf numFmtId="41" fontId="14" fillId="6" borderId="11" xfId="2" applyNumberFormat="1" applyFont="1" applyFill="1" applyBorder="1" applyAlignment="1">
      <alignment vertical="center"/>
    </xf>
    <xf numFmtId="41" fontId="14" fillId="0" borderId="20" xfId="2" applyNumberFormat="1" applyFont="1" applyBorder="1" applyAlignment="1">
      <alignment vertical="center"/>
    </xf>
    <xf numFmtId="41" fontId="12" fillId="6" borderId="10" xfId="2" applyNumberFormat="1" applyFont="1" applyFill="1" applyBorder="1" applyAlignment="1">
      <alignment vertical="center"/>
    </xf>
    <xf numFmtId="41" fontId="14" fillId="6" borderId="20" xfId="2" applyNumberFormat="1" applyFont="1" applyFill="1" applyBorder="1" applyAlignment="1">
      <alignment vertical="center"/>
    </xf>
    <xf numFmtId="176" fontId="13" fillId="0" borderId="20" xfId="0" applyNumberFormat="1" applyFont="1" applyFill="1" applyBorder="1" applyAlignment="1">
      <alignment horizontal="right" vertical="center" wrapText="1"/>
    </xf>
    <xf numFmtId="41" fontId="14" fillId="6" borderId="4" xfId="2" applyNumberFormat="1" applyFont="1" applyFill="1" applyBorder="1" applyAlignment="1">
      <alignment vertical="center"/>
    </xf>
    <xf numFmtId="176" fontId="13" fillId="0" borderId="25" xfId="0" applyNumberFormat="1" applyFont="1" applyFill="1" applyBorder="1" applyAlignment="1">
      <alignment horizontal="right" vertical="center" wrapText="1"/>
    </xf>
    <xf numFmtId="0" fontId="15" fillId="0" borderId="21" xfId="1" applyFont="1" applyBorder="1" applyAlignment="1">
      <alignment vertical="center"/>
    </xf>
    <xf numFmtId="41" fontId="12" fillId="0" borderId="28" xfId="0" applyNumberFormat="1" applyFont="1" applyBorder="1" applyAlignment="1">
      <alignment vertical="center"/>
    </xf>
    <xf numFmtId="0" fontId="12" fillId="0" borderId="11" xfId="1" applyFont="1" applyBorder="1" applyAlignment="1">
      <alignment vertical="center"/>
    </xf>
    <xf numFmtId="41" fontId="12" fillId="0" borderId="11" xfId="0" applyNumberFormat="1" applyFont="1" applyBorder="1" applyAlignment="1">
      <alignment vertical="center"/>
    </xf>
    <xf numFmtId="0" fontId="12" fillId="0" borderId="12" xfId="1" applyFont="1" applyFill="1" applyBorder="1" applyAlignment="1">
      <alignment vertical="center"/>
    </xf>
    <xf numFmtId="0" fontId="12" fillId="0" borderId="2" xfId="1" applyFont="1" applyBorder="1" applyAlignment="1">
      <alignment vertical="center"/>
    </xf>
    <xf numFmtId="0" fontId="12" fillId="0" borderId="11" xfId="1" applyFont="1" applyBorder="1" applyAlignment="1">
      <alignment horizontal="center" vertical="center"/>
    </xf>
    <xf numFmtId="0" fontId="12" fillId="0" borderId="4" xfId="1" applyFont="1" applyBorder="1" applyAlignment="1">
      <alignment horizontal="center" vertical="center"/>
    </xf>
    <xf numFmtId="0" fontId="12" fillId="8" borderId="21" xfId="1" applyFont="1" applyFill="1" applyBorder="1" applyAlignment="1">
      <alignment vertical="center"/>
    </xf>
    <xf numFmtId="41" fontId="14" fillId="8" borderId="2" xfId="2" applyNumberFormat="1" applyFont="1" applyFill="1" applyBorder="1" applyAlignment="1">
      <alignment vertical="center"/>
    </xf>
    <xf numFmtId="41" fontId="12" fillId="8" borderId="20" xfId="2" applyNumberFormat="1" applyFont="1" applyFill="1" applyBorder="1" applyAlignment="1">
      <alignment vertical="center"/>
    </xf>
    <xf numFmtId="41" fontId="12" fillId="8" borderId="2" xfId="2" applyNumberFormat="1" applyFont="1" applyFill="1" applyBorder="1" applyAlignment="1">
      <alignment vertical="center"/>
    </xf>
    <xf numFmtId="41" fontId="12" fillId="8" borderId="22" xfId="2" applyNumberFormat="1" applyFont="1" applyFill="1" applyBorder="1" applyAlignment="1">
      <alignment vertical="center"/>
    </xf>
    <xf numFmtId="176" fontId="13" fillId="8" borderId="2" xfId="0" applyNumberFormat="1" applyFont="1" applyFill="1" applyBorder="1" applyAlignment="1">
      <alignment horizontal="right" vertical="center" wrapText="1"/>
    </xf>
    <xf numFmtId="0" fontId="15" fillId="8" borderId="21" xfId="1" applyFont="1" applyFill="1" applyBorder="1" applyAlignment="1">
      <alignment vertical="center"/>
    </xf>
    <xf numFmtId="0" fontId="12" fillId="8" borderId="29" xfId="1" applyFont="1" applyFill="1" applyBorder="1" applyAlignment="1">
      <alignment vertical="center"/>
    </xf>
    <xf numFmtId="0" fontId="12" fillId="8" borderId="26" xfId="1" applyFont="1" applyFill="1" applyBorder="1" applyAlignment="1">
      <alignment vertical="center"/>
    </xf>
    <xf numFmtId="41" fontId="14" fillId="8" borderId="6" xfId="2" applyNumberFormat="1" applyFont="1" applyFill="1" applyBorder="1" applyAlignment="1">
      <alignment vertical="center"/>
    </xf>
    <xf numFmtId="41" fontId="12" fillId="8" borderId="23" xfId="2" applyNumberFormat="1" applyFont="1" applyFill="1" applyBorder="1" applyAlignment="1">
      <alignment vertical="center"/>
    </xf>
    <xf numFmtId="41" fontId="12" fillId="8" borderId="6" xfId="2" applyNumberFormat="1" applyFont="1" applyFill="1" applyBorder="1" applyAlignment="1">
      <alignment vertical="center"/>
    </xf>
    <xf numFmtId="41" fontId="12" fillId="8" borderId="27" xfId="2" applyNumberFormat="1" applyFont="1" applyFill="1" applyBorder="1" applyAlignment="1">
      <alignment vertical="center"/>
    </xf>
    <xf numFmtId="41" fontId="14" fillId="8" borderId="11" xfId="2" applyNumberFormat="1" applyFont="1" applyFill="1" applyBorder="1" applyAlignment="1">
      <alignment vertical="center"/>
    </xf>
    <xf numFmtId="41" fontId="12" fillId="8" borderId="10" xfId="2" applyNumberFormat="1" applyFont="1" applyFill="1" applyBorder="1" applyAlignment="1">
      <alignment vertical="center"/>
    </xf>
    <xf numFmtId="41" fontId="12" fillId="8" borderId="11" xfId="2" applyNumberFormat="1" applyFont="1" applyFill="1" applyBorder="1" applyAlignment="1">
      <alignment vertical="center"/>
    </xf>
    <xf numFmtId="41" fontId="12" fillId="8" borderId="30" xfId="2" applyNumberFormat="1" applyFont="1" applyFill="1" applyBorder="1" applyAlignment="1">
      <alignment vertical="center"/>
    </xf>
    <xf numFmtId="41" fontId="14" fillId="4" borderId="31" xfId="2" applyNumberFormat="1" applyFont="1" applyFill="1" applyBorder="1" applyAlignment="1">
      <alignment vertical="center"/>
    </xf>
    <xf numFmtId="41" fontId="14" fillId="5" borderId="3" xfId="2" applyNumberFormat="1" applyFont="1" applyFill="1" applyBorder="1" applyAlignment="1">
      <alignment vertical="center"/>
    </xf>
    <xf numFmtId="41" fontId="14" fillId="6" borderId="3" xfId="2" applyNumberFormat="1" applyFont="1" applyFill="1" applyBorder="1" applyAlignment="1">
      <alignment vertical="center"/>
    </xf>
    <xf numFmtId="41" fontId="12" fillId="5" borderId="5" xfId="2" applyNumberFormat="1" applyFont="1" applyFill="1" applyBorder="1" applyAlignment="1">
      <alignment vertical="center"/>
    </xf>
    <xf numFmtId="41" fontId="12" fillId="6" borderId="5" xfId="0" applyNumberFormat="1" applyFont="1" applyFill="1" applyBorder="1" applyAlignment="1">
      <alignment vertical="center"/>
    </xf>
    <xf numFmtId="0" fontId="6" fillId="0" borderId="34" xfId="1" applyFont="1" applyBorder="1" applyAlignment="1">
      <alignment horizontal="center" vertical="center"/>
    </xf>
    <xf numFmtId="0" fontId="6" fillId="0" borderId="35" xfId="1" applyFont="1" applyBorder="1" applyAlignment="1">
      <alignment horizontal="center" vertical="center"/>
    </xf>
    <xf numFmtId="0" fontId="12" fillId="5" borderId="9" xfId="1" applyFont="1" applyFill="1" applyBorder="1" applyAlignment="1">
      <alignment vertical="center"/>
    </xf>
    <xf numFmtId="0" fontId="12" fillId="5" borderId="2" xfId="1" applyFont="1" applyFill="1" applyBorder="1" applyAlignment="1">
      <alignment vertical="center"/>
    </xf>
    <xf numFmtId="41" fontId="12" fillId="6" borderId="2" xfId="2" applyFont="1" applyFill="1" applyBorder="1" applyAlignment="1">
      <alignment horizontal="left" vertical="center"/>
    </xf>
    <xf numFmtId="41" fontId="12" fillId="6" borderId="21" xfId="2" applyFont="1" applyFill="1" applyBorder="1" applyAlignment="1">
      <alignment horizontal="left" vertical="center"/>
    </xf>
    <xf numFmtId="0" fontId="12" fillId="0" borderId="12" xfId="1" applyFont="1" applyFill="1" applyBorder="1" applyAlignment="1">
      <alignment vertical="center"/>
    </xf>
    <xf numFmtId="0" fontId="12" fillId="0" borderId="24" xfId="1" applyFont="1" applyFill="1" applyBorder="1" applyAlignment="1">
      <alignment vertical="center"/>
    </xf>
    <xf numFmtId="0" fontId="3" fillId="0" borderId="0" xfId="1" applyFont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12" fillId="2" borderId="13" xfId="1" applyFont="1" applyFill="1" applyBorder="1" applyAlignment="1">
      <alignment horizontal="center" vertical="center"/>
    </xf>
    <xf numFmtId="0" fontId="12" fillId="2" borderId="14" xfId="1" applyFont="1" applyFill="1" applyBorder="1" applyAlignment="1">
      <alignment horizontal="center" vertical="center"/>
    </xf>
    <xf numFmtId="41" fontId="12" fillId="2" borderId="14" xfId="2" applyFont="1" applyFill="1" applyBorder="1" applyAlignment="1">
      <alignment horizontal="center" vertical="center"/>
    </xf>
    <xf numFmtId="41" fontId="12" fillId="2" borderId="15" xfId="2" applyFont="1" applyFill="1" applyBorder="1" applyAlignment="1">
      <alignment horizontal="center" vertical="center"/>
    </xf>
    <xf numFmtId="41" fontId="12" fillId="2" borderId="18" xfId="2" applyFont="1" applyFill="1" applyBorder="1" applyAlignment="1">
      <alignment horizontal="center" vertical="center"/>
    </xf>
    <xf numFmtId="0" fontId="12" fillId="3" borderId="8" xfId="1" applyFont="1" applyFill="1" applyBorder="1" applyAlignment="1">
      <alignment horizontal="center" vertical="center"/>
    </xf>
    <xf numFmtId="0" fontId="12" fillId="3" borderId="1" xfId="1" applyFont="1" applyFill="1" applyBorder="1" applyAlignment="1">
      <alignment horizontal="center" vertical="center"/>
    </xf>
    <xf numFmtId="0" fontId="12" fillId="0" borderId="9" xfId="1" applyFont="1" applyBorder="1" applyAlignment="1">
      <alignment vertical="center"/>
    </xf>
    <xf numFmtId="0" fontId="12" fillId="6" borderId="2" xfId="1" applyFont="1" applyFill="1" applyBorder="1" applyAlignment="1">
      <alignment vertical="center"/>
    </xf>
    <xf numFmtId="0" fontId="12" fillId="0" borderId="2" xfId="1" applyFont="1" applyBorder="1" applyAlignment="1">
      <alignment vertical="center"/>
    </xf>
    <xf numFmtId="0" fontId="12" fillId="6" borderId="21" xfId="1" applyFont="1" applyFill="1" applyBorder="1" applyAlignment="1">
      <alignment vertical="center"/>
    </xf>
    <xf numFmtId="0" fontId="12" fillId="0" borderId="11" xfId="1" applyFont="1" applyBorder="1" applyAlignment="1">
      <alignment horizontal="center" vertical="center"/>
    </xf>
    <xf numFmtId="0" fontId="12" fillId="0" borderId="12" xfId="1" applyFont="1" applyBorder="1" applyAlignment="1">
      <alignment horizontal="center" vertical="center"/>
    </xf>
    <xf numFmtId="0" fontId="12" fillId="0" borderId="4" xfId="1" applyFont="1" applyBorder="1" applyAlignment="1">
      <alignment horizontal="center" vertical="center"/>
    </xf>
    <xf numFmtId="0" fontId="12" fillId="5" borderId="4" xfId="1" applyFont="1" applyFill="1" applyBorder="1" applyAlignment="1">
      <alignment vertical="center"/>
    </xf>
    <xf numFmtId="0" fontId="12" fillId="6" borderId="4" xfId="1" applyFont="1" applyFill="1" applyBorder="1" applyAlignment="1">
      <alignment horizontal="left" vertical="center"/>
    </xf>
    <xf numFmtId="0" fontId="12" fillId="0" borderId="32" xfId="1" applyFont="1" applyBorder="1" applyAlignment="1">
      <alignment horizontal="center" vertical="center"/>
    </xf>
    <xf numFmtId="0" fontId="12" fillId="0" borderId="33" xfId="1" applyFont="1" applyBorder="1" applyAlignment="1">
      <alignment horizontal="center" vertical="center"/>
    </xf>
    <xf numFmtId="0" fontId="12" fillId="5" borderId="21" xfId="1" applyFont="1" applyFill="1" applyBorder="1" applyAlignment="1">
      <alignment vertical="center"/>
    </xf>
    <xf numFmtId="0" fontId="12" fillId="0" borderId="32" xfId="1" applyFont="1" applyBorder="1" applyAlignment="1">
      <alignment vertical="center"/>
    </xf>
    <xf numFmtId="0" fontId="12" fillId="0" borderId="33" xfId="1" applyFont="1" applyBorder="1" applyAlignment="1">
      <alignment vertical="center"/>
    </xf>
    <xf numFmtId="0" fontId="12" fillId="6" borderId="2" xfId="1" applyFont="1" applyFill="1" applyBorder="1" applyAlignment="1">
      <alignment horizontal="left" vertical="center"/>
    </xf>
  </cellXfs>
  <cellStyles count="7">
    <cellStyle name="쉼표 [0] 2" xfId="2"/>
    <cellStyle name="표준" xfId="0" builtinId="0"/>
    <cellStyle name="표준 19" xfId="5"/>
    <cellStyle name="표준 2" xfId="6"/>
    <cellStyle name="표준 23" xfId="4"/>
    <cellStyle name="표준_2005.08월 총괄" xfId="3"/>
    <cellStyle name="표준_중구" xfId="1"/>
  </cellStyles>
  <dxfs count="4">
    <dxf>
      <font>
        <b val="0"/>
        <i/>
        <color rgb="FFFF0000"/>
      </font>
      <numFmt numFmtId="3" formatCode="#,##0"/>
    </dxf>
    <dxf>
      <font>
        <b val="0"/>
        <i/>
        <color rgb="FFFF0000"/>
      </font>
      <numFmt numFmtId="3" formatCode="#,##0"/>
    </dxf>
    <dxf>
      <font>
        <b val="0"/>
        <i/>
        <color rgb="FFFF0000"/>
      </font>
      <numFmt numFmtId="3" formatCode="#,##0"/>
    </dxf>
    <dxf>
      <font>
        <b val="0"/>
        <i/>
        <color rgb="FFFF0000"/>
      </font>
      <numFmt numFmtId="3" formatCode="#,##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10"/>
  <sheetViews>
    <sheetView tabSelected="1" zoomScaleNormal="100" workbookViewId="0">
      <selection activeCell="E25" sqref="E25"/>
    </sheetView>
  </sheetViews>
  <sheetFormatPr defaultRowHeight="11.25"/>
  <cols>
    <col min="1" max="1" width="2.375" style="1" customWidth="1"/>
    <col min="2" max="2" width="2.25" style="1" customWidth="1"/>
    <col min="3" max="3" width="22.75" style="1" bestFit="1" customWidth="1"/>
    <col min="4" max="12" width="17.125" style="1" customWidth="1"/>
    <col min="13" max="13" width="13.875" style="1" customWidth="1"/>
    <col min="14" max="17" width="23" style="1" customWidth="1"/>
    <col min="18" max="254" width="9" style="1"/>
    <col min="255" max="255" width="2.375" style="1" customWidth="1"/>
    <col min="256" max="256" width="2.25" style="1" customWidth="1"/>
    <col min="257" max="257" width="14.75" style="1" customWidth="1"/>
    <col min="258" max="259" width="14.125" style="1" customWidth="1"/>
    <col min="260" max="260" width="14.5" style="1" customWidth="1"/>
    <col min="261" max="261" width="15.125" style="1" customWidth="1"/>
    <col min="262" max="262" width="12.875" style="1" customWidth="1"/>
    <col min="263" max="263" width="15" style="1" customWidth="1"/>
    <col min="264" max="264" width="10" style="1" customWidth="1"/>
    <col min="265" max="265" width="13.375" style="1" customWidth="1"/>
    <col min="266" max="266" width="14.375" style="1" customWidth="1"/>
    <col min="267" max="267" width="14.875" style="1" bestFit="1" customWidth="1"/>
    <col min="268" max="268" width="13.875" style="1" customWidth="1"/>
    <col min="269" max="271" width="13.125" style="1" bestFit="1" customWidth="1"/>
    <col min="272" max="510" width="9" style="1"/>
    <col min="511" max="511" width="2.375" style="1" customWidth="1"/>
    <col min="512" max="512" width="2.25" style="1" customWidth="1"/>
    <col min="513" max="513" width="14.75" style="1" customWidth="1"/>
    <col min="514" max="515" width="14.125" style="1" customWidth="1"/>
    <col min="516" max="516" width="14.5" style="1" customWidth="1"/>
    <col min="517" max="517" width="15.125" style="1" customWidth="1"/>
    <col min="518" max="518" width="12.875" style="1" customWidth="1"/>
    <col min="519" max="519" width="15" style="1" customWidth="1"/>
    <col min="520" max="520" width="10" style="1" customWidth="1"/>
    <col min="521" max="521" width="13.375" style="1" customWidth="1"/>
    <col min="522" max="522" width="14.375" style="1" customWidth="1"/>
    <col min="523" max="523" width="14.875" style="1" bestFit="1" customWidth="1"/>
    <col min="524" max="524" width="13.875" style="1" customWidth="1"/>
    <col min="525" max="527" width="13.125" style="1" bestFit="1" customWidth="1"/>
    <col min="528" max="766" width="9" style="1"/>
    <col min="767" max="767" width="2.375" style="1" customWidth="1"/>
    <col min="768" max="768" width="2.25" style="1" customWidth="1"/>
    <col min="769" max="769" width="14.75" style="1" customWidth="1"/>
    <col min="770" max="771" width="14.125" style="1" customWidth="1"/>
    <col min="772" max="772" width="14.5" style="1" customWidth="1"/>
    <col min="773" max="773" width="15.125" style="1" customWidth="1"/>
    <col min="774" max="774" width="12.875" style="1" customWidth="1"/>
    <col min="775" max="775" width="15" style="1" customWidth="1"/>
    <col min="776" max="776" width="10" style="1" customWidth="1"/>
    <col min="777" max="777" width="13.375" style="1" customWidth="1"/>
    <col min="778" max="778" width="14.375" style="1" customWidth="1"/>
    <col min="779" max="779" width="14.875" style="1" bestFit="1" customWidth="1"/>
    <col min="780" max="780" width="13.875" style="1" customWidth="1"/>
    <col min="781" max="783" width="13.125" style="1" bestFit="1" customWidth="1"/>
    <col min="784" max="1022" width="9" style="1"/>
    <col min="1023" max="1023" width="2.375" style="1" customWidth="1"/>
    <col min="1024" max="1024" width="2.25" style="1" customWidth="1"/>
    <col min="1025" max="1025" width="14.75" style="1" customWidth="1"/>
    <col min="1026" max="1027" width="14.125" style="1" customWidth="1"/>
    <col min="1028" max="1028" width="14.5" style="1" customWidth="1"/>
    <col min="1029" max="1029" width="15.125" style="1" customWidth="1"/>
    <col min="1030" max="1030" width="12.875" style="1" customWidth="1"/>
    <col min="1031" max="1031" width="15" style="1" customWidth="1"/>
    <col min="1032" max="1032" width="10" style="1" customWidth="1"/>
    <col min="1033" max="1033" width="13.375" style="1" customWidth="1"/>
    <col min="1034" max="1034" width="14.375" style="1" customWidth="1"/>
    <col min="1035" max="1035" width="14.875" style="1" bestFit="1" customWidth="1"/>
    <col min="1036" max="1036" width="13.875" style="1" customWidth="1"/>
    <col min="1037" max="1039" width="13.125" style="1" bestFit="1" customWidth="1"/>
    <col min="1040" max="1278" width="9" style="1"/>
    <col min="1279" max="1279" width="2.375" style="1" customWidth="1"/>
    <col min="1280" max="1280" width="2.25" style="1" customWidth="1"/>
    <col min="1281" max="1281" width="14.75" style="1" customWidth="1"/>
    <col min="1282" max="1283" width="14.125" style="1" customWidth="1"/>
    <col min="1284" max="1284" width="14.5" style="1" customWidth="1"/>
    <col min="1285" max="1285" width="15.125" style="1" customWidth="1"/>
    <col min="1286" max="1286" width="12.875" style="1" customWidth="1"/>
    <col min="1287" max="1287" width="15" style="1" customWidth="1"/>
    <col min="1288" max="1288" width="10" style="1" customWidth="1"/>
    <col min="1289" max="1289" width="13.375" style="1" customWidth="1"/>
    <col min="1290" max="1290" width="14.375" style="1" customWidth="1"/>
    <col min="1291" max="1291" width="14.875" style="1" bestFit="1" customWidth="1"/>
    <col min="1292" max="1292" width="13.875" style="1" customWidth="1"/>
    <col min="1293" max="1295" width="13.125" style="1" bestFit="1" customWidth="1"/>
    <col min="1296" max="1534" width="9" style="1"/>
    <col min="1535" max="1535" width="2.375" style="1" customWidth="1"/>
    <col min="1536" max="1536" width="2.25" style="1" customWidth="1"/>
    <col min="1537" max="1537" width="14.75" style="1" customWidth="1"/>
    <col min="1538" max="1539" width="14.125" style="1" customWidth="1"/>
    <col min="1540" max="1540" width="14.5" style="1" customWidth="1"/>
    <col min="1541" max="1541" width="15.125" style="1" customWidth="1"/>
    <col min="1542" max="1542" width="12.875" style="1" customWidth="1"/>
    <col min="1543" max="1543" width="15" style="1" customWidth="1"/>
    <col min="1544" max="1544" width="10" style="1" customWidth="1"/>
    <col min="1545" max="1545" width="13.375" style="1" customWidth="1"/>
    <col min="1546" max="1546" width="14.375" style="1" customWidth="1"/>
    <col min="1547" max="1547" width="14.875" style="1" bestFit="1" customWidth="1"/>
    <col min="1548" max="1548" width="13.875" style="1" customWidth="1"/>
    <col min="1549" max="1551" width="13.125" style="1" bestFit="1" customWidth="1"/>
    <col min="1552" max="1790" width="9" style="1"/>
    <col min="1791" max="1791" width="2.375" style="1" customWidth="1"/>
    <col min="1792" max="1792" width="2.25" style="1" customWidth="1"/>
    <col min="1793" max="1793" width="14.75" style="1" customWidth="1"/>
    <col min="1794" max="1795" width="14.125" style="1" customWidth="1"/>
    <col min="1796" max="1796" width="14.5" style="1" customWidth="1"/>
    <col min="1797" max="1797" width="15.125" style="1" customWidth="1"/>
    <col min="1798" max="1798" width="12.875" style="1" customWidth="1"/>
    <col min="1799" max="1799" width="15" style="1" customWidth="1"/>
    <col min="1800" max="1800" width="10" style="1" customWidth="1"/>
    <col min="1801" max="1801" width="13.375" style="1" customWidth="1"/>
    <col min="1802" max="1802" width="14.375" style="1" customWidth="1"/>
    <col min="1803" max="1803" width="14.875" style="1" bestFit="1" customWidth="1"/>
    <col min="1804" max="1804" width="13.875" style="1" customWidth="1"/>
    <col min="1805" max="1807" width="13.125" style="1" bestFit="1" customWidth="1"/>
    <col min="1808" max="2046" width="9" style="1"/>
    <col min="2047" max="2047" width="2.375" style="1" customWidth="1"/>
    <col min="2048" max="2048" width="2.25" style="1" customWidth="1"/>
    <col min="2049" max="2049" width="14.75" style="1" customWidth="1"/>
    <col min="2050" max="2051" width="14.125" style="1" customWidth="1"/>
    <col min="2052" max="2052" width="14.5" style="1" customWidth="1"/>
    <col min="2053" max="2053" width="15.125" style="1" customWidth="1"/>
    <col min="2054" max="2054" width="12.875" style="1" customWidth="1"/>
    <col min="2055" max="2055" width="15" style="1" customWidth="1"/>
    <col min="2056" max="2056" width="10" style="1" customWidth="1"/>
    <col min="2057" max="2057" width="13.375" style="1" customWidth="1"/>
    <col min="2058" max="2058" width="14.375" style="1" customWidth="1"/>
    <col min="2059" max="2059" width="14.875" style="1" bestFit="1" customWidth="1"/>
    <col min="2060" max="2060" width="13.875" style="1" customWidth="1"/>
    <col min="2061" max="2063" width="13.125" style="1" bestFit="1" customWidth="1"/>
    <col min="2064" max="2302" width="9" style="1"/>
    <col min="2303" max="2303" width="2.375" style="1" customWidth="1"/>
    <col min="2304" max="2304" width="2.25" style="1" customWidth="1"/>
    <col min="2305" max="2305" width="14.75" style="1" customWidth="1"/>
    <col min="2306" max="2307" width="14.125" style="1" customWidth="1"/>
    <col min="2308" max="2308" width="14.5" style="1" customWidth="1"/>
    <col min="2309" max="2309" width="15.125" style="1" customWidth="1"/>
    <col min="2310" max="2310" width="12.875" style="1" customWidth="1"/>
    <col min="2311" max="2311" width="15" style="1" customWidth="1"/>
    <col min="2312" max="2312" width="10" style="1" customWidth="1"/>
    <col min="2313" max="2313" width="13.375" style="1" customWidth="1"/>
    <col min="2314" max="2314" width="14.375" style="1" customWidth="1"/>
    <col min="2315" max="2315" width="14.875" style="1" bestFit="1" customWidth="1"/>
    <col min="2316" max="2316" width="13.875" style="1" customWidth="1"/>
    <col min="2317" max="2319" width="13.125" style="1" bestFit="1" customWidth="1"/>
    <col min="2320" max="2558" width="9" style="1"/>
    <col min="2559" max="2559" width="2.375" style="1" customWidth="1"/>
    <col min="2560" max="2560" width="2.25" style="1" customWidth="1"/>
    <col min="2561" max="2561" width="14.75" style="1" customWidth="1"/>
    <col min="2562" max="2563" width="14.125" style="1" customWidth="1"/>
    <col min="2564" max="2564" width="14.5" style="1" customWidth="1"/>
    <col min="2565" max="2565" width="15.125" style="1" customWidth="1"/>
    <col min="2566" max="2566" width="12.875" style="1" customWidth="1"/>
    <col min="2567" max="2567" width="15" style="1" customWidth="1"/>
    <col min="2568" max="2568" width="10" style="1" customWidth="1"/>
    <col min="2569" max="2569" width="13.375" style="1" customWidth="1"/>
    <col min="2570" max="2570" width="14.375" style="1" customWidth="1"/>
    <col min="2571" max="2571" width="14.875" style="1" bestFit="1" customWidth="1"/>
    <col min="2572" max="2572" width="13.875" style="1" customWidth="1"/>
    <col min="2573" max="2575" width="13.125" style="1" bestFit="1" customWidth="1"/>
    <col min="2576" max="2814" width="9" style="1"/>
    <col min="2815" max="2815" width="2.375" style="1" customWidth="1"/>
    <col min="2816" max="2816" width="2.25" style="1" customWidth="1"/>
    <col min="2817" max="2817" width="14.75" style="1" customWidth="1"/>
    <col min="2818" max="2819" width="14.125" style="1" customWidth="1"/>
    <col min="2820" max="2820" width="14.5" style="1" customWidth="1"/>
    <col min="2821" max="2821" width="15.125" style="1" customWidth="1"/>
    <col min="2822" max="2822" width="12.875" style="1" customWidth="1"/>
    <col min="2823" max="2823" width="15" style="1" customWidth="1"/>
    <col min="2824" max="2824" width="10" style="1" customWidth="1"/>
    <col min="2825" max="2825" width="13.375" style="1" customWidth="1"/>
    <col min="2826" max="2826" width="14.375" style="1" customWidth="1"/>
    <col min="2827" max="2827" width="14.875" style="1" bestFit="1" customWidth="1"/>
    <col min="2828" max="2828" width="13.875" style="1" customWidth="1"/>
    <col min="2829" max="2831" width="13.125" style="1" bestFit="1" customWidth="1"/>
    <col min="2832" max="3070" width="9" style="1"/>
    <col min="3071" max="3071" width="2.375" style="1" customWidth="1"/>
    <col min="3072" max="3072" width="2.25" style="1" customWidth="1"/>
    <col min="3073" max="3073" width="14.75" style="1" customWidth="1"/>
    <col min="3074" max="3075" width="14.125" style="1" customWidth="1"/>
    <col min="3076" max="3076" width="14.5" style="1" customWidth="1"/>
    <col min="3077" max="3077" width="15.125" style="1" customWidth="1"/>
    <col min="3078" max="3078" width="12.875" style="1" customWidth="1"/>
    <col min="3079" max="3079" width="15" style="1" customWidth="1"/>
    <col min="3080" max="3080" width="10" style="1" customWidth="1"/>
    <col min="3081" max="3081" width="13.375" style="1" customWidth="1"/>
    <col min="3082" max="3082" width="14.375" style="1" customWidth="1"/>
    <col min="3083" max="3083" width="14.875" style="1" bestFit="1" customWidth="1"/>
    <col min="3084" max="3084" width="13.875" style="1" customWidth="1"/>
    <col min="3085" max="3087" width="13.125" style="1" bestFit="1" customWidth="1"/>
    <col min="3088" max="3326" width="9" style="1"/>
    <col min="3327" max="3327" width="2.375" style="1" customWidth="1"/>
    <col min="3328" max="3328" width="2.25" style="1" customWidth="1"/>
    <col min="3329" max="3329" width="14.75" style="1" customWidth="1"/>
    <col min="3330" max="3331" width="14.125" style="1" customWidth="1"/>
    <col min="3332" max="3332" width="14.5" style="1" customWidth="1"/>
    <col min="3333" max="3333" width="15.125" style="1" customWidth="1"/>
    <col min="3334" max="3334" width="12.875" style="1" customWidth="1"/>
    <col min="3335" max="3335" width="15" style="1" customWidth="1"/>
    <col min="3336" max="3336" width="10" style="1" customWidth="1"/>
    <col min="3337" max="3337" width="13.375" style="1" customWidth="1"/>
    <col min="3338" max="3338" width="14.375" style="1" customWidth="1"/>
    <col min="3339" max="3339" width="14.875" style="1" bestFit="1" customWidth="1"/>
    <col min="3340" max="3340" width="13.875" style="1" customWidth="1"/>
    <col min="3341" max="3343" width="13.125" style="1" bestFit="1" customWidth="1"/>
    <col min="3344" max="3582" width="9" style="1"/>
    <col min="3583" max="3583" width="2.375" style="1" customWidth="1"/>
    <col min="3584" max="3584" width="2.25" style="1" customWidth="1"/>
    <col min="3585" max="3585" width="14.75" style="1" customWidth="1"/>
    <col min="3586" max="3587" width="14.125" style="1" customWidth="1"/>
    <col min="3588" max="3588" width="14.5" style="1" customWidth="1"/>
    <col min="3589" max="3589" width="15.125" style="1" customWidth="1"/>
    <col min="3590" max="3590" width="12.875" style="1" customWidth="1"/>
    <col min="3591" max="3591" width="15" style="1" customWidth="1"/>
    <col min="3592" max="3592" width="10" style="1" customWidth="1"/>
    <col min="3593" max="3593" width="13.375" style="1" customWidth="1"/>
    <col min="3594" max="3594" width="14.375" style="1" customWidth="1"/>
    <col min="3595" max="3595" width="14.875" style="1" bestFit="1" customWidth="1"/>
    <col min="3596" max="3596" width="13.875" style="1" customWidth="1"/>
    <col min="3597" max="3599" width="13.125" style="1" bestFit="1" customWidth="1"/>
    <col min="3600" max="3838" width="9" style="1"/>
    <col min="3839" max="3839" width="2.375" style="1" customWidth="1"/>
    <col min="3840" max="3840" width="2.25" style="1" customWidth="1"/>
    <col min="3841" max="3841" width="14.75" style="1" customWidth="1"/>
    <col min="3842" max="3843" width="14.125" style="1" customWidth="1"/>
    <col min="3844" max="3844" width="14.5" style="1" customWidth="1"/>
    <col min="3845" max="3845" width="15.125" style="1" customWidth="1"/>
    <col min="3846" max="3846" width="12.875" style="1" customWidth="1"/>
    <col min="3847" max="3847" width="15" style="1" customWidth="1"/>
    <col min="3848" max="3848" width="10" style="1" customWidth="1"/>
    <col min="3849" max="3849" width="13.375" style="1" customWidth="1"/>
    <col min="3850" max="3850" width="14.375" style="1" customWidth="1"/>
    <col min="3851" max="3851" width="14.875" style="1" bestFit="1" customWidth="1"/>
    <col min="3852" max="3852" width="13.875" style="1" customWidth="1"/>
    <col min="3853" max="3855" width="13.125" style="1" bestFit="1" customWidth="1"/>
    <col min="3856" max="4094" width="9" style="1"/>
    <col min="4095" max="4095" width="2.375" style="1" customWidth="1"/>
    <col min="4096" max="4096" width="2.25" style="1" customWidth="1"/>
    <col min="4097" max="4097" width="14.75" style="1" customWidth="1"/>
    <col min="4098" max="4099" width="14.125" style="1" customWidth="1"/>
    <col min="4100" max="4100" width="14.5" style="1" customWidth="1"/>
    <col min="4101" max="4101" width="15.125" style="1" customWidth="1"/>
    <col min="4102" max="4102" width="12.875" style="1" customWidth="1"/>
    <col min="4103" max="4103" width="15" style="1" customWidth="1"/>
    <col min="4104" max="4104" width="10" style="1" customWidth="1"/>
    <col min="4105" max="4105" width="13.375" style="1" customWidth="1"/>
    <col min="4106" max="4106" width="14.375" style="1" customWidth="1"/>
    <col min="4107" max="4107" width="14.875" style="1" bestFit="1" customWidth="1"/>
    <col min="4108" max="4108" width="13.875" style="1" customWidth="1"/>
    <col min="4109" max="4111" width="13.125" style="1" bestFit="1" customWidth="1"/>
    <col min="4112" max="4350" width="9" style="1"/>
    <col min="4351" max="4351" width="2.375" style="1" customWidth="1"/>
    <col min="4352" max="4352" width="2.25" style="1" customWidth="1"/>
    <col min="4353" max="4353" width="14.75" style="1" customWidth="1"/>
    <col min="4354" max="4355" width="14.125" style="1" customWidth="1"/>
    <col min="4356" max="4356" width="14.5" style="1" customWidth="1"/>
    <col min="4357" max="4357" width="15.125" style="1" customWidth="1"/>
    <col min="4358" max="4358" width="12.875" style="1" customWidth="1"/>
    <col min="4359" max="4359" width="15" style="1" customWidth="1"/>
    <col min="4360" max="4360" width="10" style="1" customWidth="1"/>
    <col min="4361" max="4361" width="13.375" style="1" customWidth="1"/>
    <col min="4362" max="4362" width="14.375" style="1" customWidth="1"/>
    <col min="4363" max="4363" width="14.875" style="1" bestFit="1" customWidth="1"/>
    <col min="4364" max="4364" width="13.875" style="1" customWidth="1"/>
    <col min="4365" max="4367" width="13.125" style="1" bestFit="1" customWidth="1"/>
    <col min="4368" max="4606" width="9" style="1"/>
    <col min="4607" max="4607" width="2.375" style="1" customWidth="1"/>
    <col min="4608" max="4608" width="2.25" style="1" customWidth="1"/>
    <col min="4609" max="4609" width="14.75" style="1" customWidth="1"/>
    <col min="4610" max="4611" width="14.125" style="1" customWidth="1"/>
    <col min="4612" max="4612" width="14.5" style="1" customWidth="1"/>
    <col min="4613" max="4613" width="15.125" style="1" customWidth="1"/>
    <col min="4614" max="4614" width="12.875" style="1" customWidth="1"/>
    <col min="4615" max="4615" width="15" style="1" customWidth="1"/>
    <col min="4616" max="4616" width="10" style="1" customWidth="1"/>
    <col min="4617" max="4617" width="13.375" style="1" customWidth="1"/>
    <col min="4618" max="4618" width="14.375" style="1" customWidth="1"/>
    <col min="4619" max="4619" width="14.875" style="1" bestFit="1" customWidth="1"/>
    <col min="4620" max="4620" width="13.875" style="1" customWidth="1"/>
    <col min="4621" max="4623" width="13.125" style="1" bestFit="1" customWidth="1"/>
    <col min="4624" max="4862" width="9" style="1"/>
    <col min="4863" max="4863" width="2.375" style="1" customWidth="1"/>
    <col min="4864" max="4864" width="2.25" style="1" customWidth="1"/>
    <col min="4865" max="4865" width="14.75" style="1" customWidth="1"/>
    <col min="4866" max="4867" width="14.125" style="1" customWidth="1"/>
    <col min="4868" max="4868" width="14.5" style="1" customWidth="1"/>
    <col min="4869" max="4869" width="15.125" style="1" customWidth="1"/>
    <col min="4870" max="4870" width="12.875" style="1" customWidth="1"/>
    <col min="4871" max="4871" width="15" style="1" customWidth="1"/>
    <col min="4872" max="4872" width="10" style="1" customWidth="1"/>
    <col min="4873" max="4873" width="13.375" style="1" customWidth="1"/>
    <col min="4874" max="4874" width="14.375" style="1" customWidth="1"/>
    <col min="4875" max="4875" width="14.875" style="1" bestFit="1" customWidth="1"/>
    <col min="4876" max="4876" width="13.875" style="1" customWidth="1"/>
    <col min="4877" max="4879" width="13.125" style="1" bestFit="1" customWidth="1"/>
    <col min="4880" max="5118" width="9" style="1"/>
    <col min="5119" max="5119" width="2.375" style="1" customWidth="1"/>
    <col min="5120" max="5120" width="2.25" style="1" customWidth="1"/>
    <col min="5121" max="5121" width="14.75" style="1" customWidth="1"/>
    <col min="5122" max="5123" width="14.125" style="1" customWidth="1"/>
    <col min="5124" max="5124" width="14.5" style="1" customWidth="1"/>
    <col min="5125" max="5125" width="15.125" style="1" customWidth="1"/>
    <col min="5126" max="5126" width="12.875" style="1" customWidth="1"/>
    <col min="5127" max="5127" width="15" style="1" customWidth="1"/>
    <col min="5128" max="5128" width="10" style="1" customWidth="1"/>
    <col min="5129" max="5129" width="13.375" style="1" customWidth="1"/>
    <col min="5130" max="5130" width="14.375" style="1" customWidth="1"/>
    <col min="5131" max="5131" width="14.875" style="1" bestFit="1" customWidth="1"/>
    <col min="5132" max="5132" width="13.875" style="1" customWidth="1"/>
    <col min="5133" max="5135" width="13.125" style="1" bestFit="1" customWidth="1"/>
    <col min="5136" max="5374" width="9" style="1"/>
    <col min="5375" max="5375" width="2.375" style="1" customWidth="1"/>
    <col min="5376" max="5376" width="2.25" style="1" customWidth="1"/>
    <col min="5377" max="5377" width="14.75" style="1" customWidth="1"/>
    <col min="5378" max="5379" width="14.125" style="1" customWidth="1"/>
    <col min="5380" max="5380" width="14.5" style="1" customWidth="1"/>
    <col min="5381" max="5381" width="15.125" style="1" customWidth="1"/>
    <col min="5382" max="5382" width="12.875" style="1" customWidth="1"/>
    <col min="5383" max="5383" width="15" style="1" customWidth="1"/>
    <col min="5384" max="5384" width="10" style="1" customWidth="1"/>
    <col min="5385" max="5385" width="13.375" style="1" customWidth="1"/>
    <col min="5386" max="5386" width="14.375" style="1" customWidth="1"/>
    <col min="5387" max="5387" width="14.875" style="1" bestFit="1" customWidth="1"/>
    <col min="5388" max="5388" width="13.875" style="1" customWidth="1"/>
    <col min="5389" max="5391" width="13.125" style="1" bestFit="1" customWidth="1"/>
    <col min="5392" max="5630" width="9" style="1"/>
    <col min="5631" max="5631" width="2.375" style="1" customWidth="1"/>
    <col min="5632" max="5632" width="2.25" style="1" customWidth="1"/>
    <col min="5633" max="5633" width="14.75" style="1" customWidth="1"/>
    <col min="5634" max="5635" width="14.125" style="1" customWidth="1"/>
    <col min="5636" max="5636" width="14.5" style="1" customWidth="1"/>
    <col min="5637" max="5637" width="15.125" style="1" customWidth="1"/>
    <col min="5638" max="5638" width="12.875" style="1" customWidth="1"/>
    <col min="5639" max="5639" width="15" style="1" customWidth="1"/>
    <col min="5640" max="5640" width="10" style="1" customWidth="1"/>
    <col min="5641" max="5641" width="13.375" style="1" customWidth="1"/>
    <col min="5642" max="5642" width="14.375" style="1" customWidth="1"/>
    <col min="5643" max="5643" width="14.875" style="1" bestFit="1" customWidth="1"/>
    <col min="5644" max="5644" width="13.875" style="1" customWidth="1"/>
    <col min="5645" max="5647" width="13.125" style="1" bestFit="1" customWidth="1"/>
    <col min="5648" max="5886" width="9" style="1"/>
    <col min="5887" max="5887" width="2.375" style="1" customWidth="1"/>
    <col min="5888" max="5888" width="2.25" style="1" customWidth="1"/>
    <col min="5889" max="5889" width="14.75" style="1" customWidth="1"/>
    <col min="5890" max="5891" width="14.125" style="1" customWidth="1"/>
    <col min="5892" max="5892" width="14.5" style="1" customWidth="1"/>
    <col min="5893" max="5893" width="15.125" style="1" customWidth="1"/>
    <col min="5894" max="5894" width="12.875" style="1" customWidth="1"/>
    <col min="5895" max="5895" width="15" style="1" customWidth="1"/>
    <col min="5896" max="5896" width="10" style="1" customWidth="1"/>
    <col min="5897" max="5897" width="13.375" style="1" customWidth="1"/>
    <col min="5898" max="5898" width="14.375" style="1" customWidth="1"/>
    <col min="5899" max="5899" width="14.875" style="1" bestFit="1" customWidth="1"/>
    <col min="5900" max="5900" width="13.875" style="1" customWidth="1"/>
    <col min="5901" max="5903" width="13.125" style="1" bestFit="1" customWidth="1"/>
    <col min="5904" max="6142" width="9" style="1"/>
    <col min="6143" max="6143" width="2.375" style="1" customWidth="1"/>
    <col min="6144" max="6144" width="2.25" style="1" customWidth="1"/>
    <col min="6145" max="6145" width="14.75" style="1" customWidth="1"/>
    <col min="6146" max="6147" width="14.125" style="1" customWidth="1"/>
    <col min="6148" max="6148" width="14.5" style="1" customWidth="1"/>
    <col min="6149" max="6149" width="15.125" style="1" customWidth="1"/>
    <col min="6150" max="6150" width="12.875" style="1" customWidth="1"/>
    <col min="6151" max="6151" width="15" style="1" customWidth="1"/>
    <col min="6152" max="6152" width="10" style="1" customWidth="1"/>
    <col min="6153" max="6153" width="13.375" style="1" customWidth="1"/>
    <col min="6154" max="6154" width="14.375" style="1" customWidth="1"/>
    <col min="6155" max="6155" width="14.875" style="1" bestFit="1" customWidth="1"/>
    <col min="6156" max="6156" width="13.875" style="1" customWidth="1"/>
    <col min="6157" max="6159" width="13.125" style="1" bestFit="1" customWidth="1"/>
    <col min="6160" max="6398" width="9" style="1"/>
    <col min="6399" max="6399" width="2.375" style="1" customWidth="1"/>
    <col min="6400" max="6400" width="2.25" style="1" customWidth="1"/>
    <col min="6401" max="6401" width="14.75" style="1" customWidth="1"/>
    <col min="6402" max="6403" width="14.125" style="1" customWidth="1"/>
    <col min="6404" max="6404" width="14.5" style="1" customWidth="1"/>
    <col min="6405" max="6405" width="15.125" style="1" customWidth="1"/>
    <col min="6406" max="6406" width="12.875" style="1" customWidth="1"/>
    <col min="6407" max="6407" width="15" style="1" customWidth="1"/>
    <col min="6408" max="6408" width="10" style="1" customWidth="1"/>
    <col min="6409" max="6409" width="13.375" style="1" customWidth="1"/>
    <col min="6410" max="6410" width="14.375" style="1" customWidth="1"/>
    <col min="6411" max="6411" width="14.875" style="1" bestFit="1" customWidth="1"/>
    <col min="6412" max="6412" width="13.875" style="1" customWidth="1"/>
    <col min="6413" max="6415" width="13.125" style="1" bestFit="1" customWidth="1"/>
    <col min="6416" max="6654" width="9" style="1"/>
    <col min="6655" max="6655" width="2.375" style="1" customWidth="1"/>
    <col min="6656" max="6656" width="2.25" style="1" customWidth="1"/>
    <col min="6657" max="6657" width="14.75" style="1" customWidth="1"/>
    <col min="6658" max="6659" width="14.125" style="1" customWidth="1"/>
    <col min="6660" max="6660" width="14.5" style="1" customWidth="1"/>
    <col min="6661" max="6661" width="15.125" style="1" customWidth="1"/>
    <col min="6662" max="6662" width="12.875" style="1" customWidth="1"/>
    <col min="6663" max="6663" width="15" style="1" customWidth="1"/>
    <col min="6664" max="6664" width="10" style="1" customWidth="1"/>
    <col min="6665" max="6665" width="13.375" style="1" customWidth="1"/>
    <col min="6666" max="6666" width="14.375" style="1" customWidth="1"/>
    <col min="6667" max="6667" width="14.875" style="1" bestFit="1" customWidth="1"/>
    <col min="6668" max="6668" width="13.875" style="1" customWidth="1"/>
    <col min="6669" max="6671" width="13.125" style="1" bestFit="1" customWidth="1"/>
    <col min="6672" max="6910" width="9" style="1"/>
    <col min="6911" max="6911" width="2.375" style="1" customWidth="1"/>
    <col min="6912" max="6912" width="2.25" style="1" customWidth="1"/>
    <col min="6913" max="6913" width="14.75" style="1" customWidth="1"/>
    <col min="6914" max="6915" width="14.125" style="1" customWidth="1"/>
    <col min="6916" max="6916" width="14.5" style="1" customWidth="1"/>
    <col min="6917" max="6917" width="15.125" style="1" customWidth="1"/>
    <col min="6918" max="6918" width="12.875" style="1" customWidth="1"/>
    <col min="6919" max="6919" width="15" style="1" customWidth="1"/>
    <col min="6920" max="6920" width="10" style="1" customWidth="1"/>
    <col min="6921" max="6921" width="13.375" style="1" customWidth="1"/>
    <col min="6922" max="6922" width="14.375" style="1" customWidth="1"/>
    <col min="6923" max="6923" width="14.875" style="1" bestFit="1" customWidth="1"/>
    <col min="6924" max="6924" width="13.875" style="1" customWidth="1"/>
    <col min="6925" max="6927" width="13.125" style="1" bestFit="1" customWidth="1"/>
    <col min="6928" max="7166" width="9" style="1"/>
    <col min="7167" max="7167" width="2.375" style="1" customWidth="1"/>
    <col min="7168" max="7168" width="2.25" style="1" customWidth="1"/>
    <col min="7169" max="7169" width="14.75" style="1" customWidth="1"/>
    <col min="7170" max="7171" width="14.125" style="1" customWidth="1"/>
    <col min="7172" max="7172" width="14.5" style="1" customWidth="1"/>
    <col min="7173" max="7173" width="15.125" style="1" customWidth="1"/>
    <col min="7174" max="7174" width="12.875" style="1" customWidth="1"/>
    <col min="7175" max="7175" width="15" style="1" customWidth="1"/>
    <col min="7176" max="7176" width="10" style="1" customWidth="1"/>
    <col min="7177" max="7177" width="13.375" style="1" customWidth="1"/>
    <col min="7178" max="7178" width="14.375" style="1" customWidth="1"/>
    <col min="7179" max="7179" width="14.875" style="1" bestFit="1" customWidth="1"/>
    <col min="7180" max="7180" width="13.875" style="1" customWidth="1"/>
    <col min="7181" max="7183" width="13.125" style="1" bestFit="1" customWidth="1"/>
    <col min="7184" max="7422" width="9" style="1"/>
    <col min="7423" max="7423" width="2.375" style="1" customWidth="1"/>
    <col min="7424" max="7424" width="2.25" style="1" customWidth="1"/>
    <col min="7425" max="7425" width="14.75" style="1" customWidth="1"/>
    <col min="7426" max="7427" width="14.125" style="1" customWidth="1"/>
    <col min="7428" max="7428" width="14.5" style="1" customWidth="1"/>
    <col min="7429" max="7429" width="15.125" style="1" customWidth="1"/>
    <col min="7430" max="7430" width="12.875" style="1" customWidth="1"/>
    <col min="7431" max="7431" width="15" style="1" customWidth="1"/>
    <col min="7432" max="7432" width="10" style="1" customWidth="1"/>
    <col min="7433" max="7433" width="13.375" style="1" customWidth="1"/>
    <col min="7434" max="7434" width="14.375" style="1" customWidth="1"/>
    <col min="7435" max="7435" width="14.875" style="1" bestFit="1" customWidth="1"/>
    <col min="7436" max="7436" width="13.875" style="1" customWidth="1"/>
    <col min="7437" max="7439" width="13.125" style="1" bestFit="1" customWidth="1"/>
    <col min="7440" max="7678" width="9" style="1"/>
    <col min="7679" max="7679" width="2.375" style="1" customWidth="1"/>
    <col min="7680" max="7680" width="2.25" style="1" customWidth="1"/>
    <col min="7681" max="7681" width="14.75" style="1" customWidth="1"/>
    <col min="7682" max="7683" width="14.125" style="1" customWidth="1"/>
    <col min="7684" max="7684" width="14.5" style="1" customWidth="1"/>
    <col min="7685" max="7685" width="15.125" style="1" customWidth="1"/>
    <col min="7686" max="7686" width="12.875" style="1" customWidth="1"/>
    <col min="7687" max="7687" width="15" style="1" customWidth="1"/>
    <col min="7688" max="7688" width="10" style="1" customWidth="1"/>
    <col min="7689" max="7689" width="13.375" style="1" customWidth="1"/>
    <col min="7690" max="7690" width="14.375" style="1" customWidth="1"/>
    <col min="7691" max="7691" width="14.875" style="1" bestFit="1" customWidth="1"/>
    <col min="7692" max="7692" width="13.875" style="1" customWidth="1"/>
    <col min="7693" max="7695" width="13.125" style="1" bestFit="1" customWidth="1"/>
    <col min="7696" max="7934" width="9" style="1"/>
    <col min="7935" max="7935" width="2.375" style="1" customWidth="1"/>
    <col min="7936" max="7936" width="2.25" style="1" customWidth="1"/>
    <col min="7937" max="7937" width="14.75" style="1" customWidth="1"/>
    <col min="7938" max="7939" width="14.125" style="1" customWidth="1"/>
    <col min="7940" max="7940" width="14.5" style="1" customWidth="1"/>
    <col min="7941" max="7941" width="15.125" style="1" customWidth="1"/>
    <col min="7942" max="7942" width="12.875" style="1" customWidth="1"/>
    <col min="7943" max="7943" width="15" style="1" customWidth="1"/>
    <col min="7944" max="7944" width="10" style="1" customWidth="1"/>
    <col min="7945" max="7945" width="13.375" style="1" customWidth="1"/>
    <col min="7946" max="7946" width="14.375" style="1" customWidth="1"/>
    <col min="7947" max="7947" width="14.875" style="1" bestFit="1" customWidth="1"/>
    <col min="7948" max="7948" width="13.875" style="1" customWidth="1"/>
    <col min="7949" max="7951" width="13.125" style="1" bestFit="1" customWidth="1"/>
    <col min="7952" max="8190" width="9" style="1"/>
    <col min="8191" max="8191" width="2.375" style="1" customWidth="1"/>
    <col min="8192" max="8192" width="2.25" style="1" customWidth="1"/>
    <col min="8193" max="8193" width="14.75" style="1" customWidth="1"/>
    <col min="8194" max="8195" width="14.125" style="1" customWidth="1"/>
    <col min="8196" max="8196" width="14.5" style="1" customWidth="1"/>
    <col min="8197" max="8197" width="15.125" style="1" customWidth="1"/>
    <col min="8198" max="8198" width="12.875" style="1" customWidth="1"/>
    <col min="8199" max="8199" width="15" style="1" customWidth="1"/>
    <col min="8200" max="8200" width="10" style="1" customWidth="1"/>
    <col min="8201" max="8201" width="13.375" style="1" customWidth="1"/>
    <col min="8202" max="8202" width="14.375" style="1" customWidth="1"/>
    <col min="8203" max="8203" width="14.875" style="1" bestFit="1" customWidth="1"/>
    <col min="8204" max="8204" width="13.875" style="1" customWidth="1"/>
    <col min="8205" max="8207" width="13.125" style="1" bestFit="1" customWidth="1"/>
    <col min="8208" max="8446" width="9" style="1"/>
    <col min="8447" max="8447" width="2.375" style="1" customWidth="1"/>
    <col min="8448" max="8448" width="2.25" style="1" customWidth="1"/>
    <col min="8449" max="8449" width="14.75" style="1" customWidth="1"/>
    <col min="8450" max="8451" width="14.125" style="1" customWidth="1"/>
    <col min="8452" max="8452" width="14.5" style="1" customWidth="1"/>
    <col min="8453" max="8453" width="15.125" style="1" customWidth="1"/>
    <col min="8454" max="8454" width="12.875" style="1" customWidth="1"/>
    <col min="8455" max="8455" width="15" style="1" customWidth="1"/>
    <col min="8456" max="8456" width="10" style="1" customWidth="1"/>
    <col min="8457" max="8457" width="13.375" style="1" customWidth="1"/>
    <col min="8458" max="8458" width="14.375" style="1" customWidth="1"/>
    <col min="8459" max="8459" width="14.875" style="1" bestFit="1" customWidth="1"/>
    <col min="8460" max="8460" width="13.875" style="1" customWidth="1"/>
    <col min="8461" max="8463" width="13.125" style="1" bestFit="1" customWidth="1"/>
    <col min="8464" max="8702" width="9" style="1"/>
    <col min="8703" max="8703" width="2.375" style="1" customWidth="1"/>
    <col min="8704" max="8704" width="2.25" style="1" customWidth="1"/>
    <col min="8705" max="8705" width="14.75" style="1" customWidth="1"/>
    <col min="8706" max="8707" width="14.125" style="1" customWidth="1"/>
    <col min="8708" max="8708" width="14.5" style="1" customWidth="1"/>
    <col min="8709" max="8709" width="15.125" style="1" customWidth="1"/>
    <col min="8710" max="8710" width="12.875" style="1" customWidth="1"/>
    <col min="8711" max="8711" width="15" style="1" customWidth="1"/>
    <col min="8712" max="8712" width="10" style="1" customWidth="1"/>
    <col min="8713" max="8713" width="13.375" style="1" customWidth="1"/>
    <col min="8714" max="8714" width="14.375" style="1" customWidth="1"/>
    <col min="8715" max="8715" width="14.875" style="1" bestFit="1" customWidth="1"/>
    <col min="8716" max="8716" width="13.875" style="1" customWidth="1"/>
    <col min="8717" max="8719" width="13.125" style="1" bestFit="1" customWidth="1"/>
    <col min="8720" max="8958" width="9" style="1"/>
    <col min="8959" max="8959" width="2.375" style="1" customWidth="1"/>
    <col min="8960" max="8960" width="2.25" style="1" customWidth="1"/>
    <col min="8961" max="8961" width="14.75" style="1" customWidth="1"/>
    <col min="8962" max="8963" width="14.125" style="1" customWidth="1"/>
    <col min="8964" max="8964" width="14.5" style="1" customWidth="1"/>
    <col min="8965" max="8965" width="15.125" style="1" customWidth="1"/>
    <col min="8966" max="8966" width="12.875" style="1" customWidth="1"/>
    <col min="8967" max="8967" width="15" style="1" customWidth="1"/>
    <col min="8968" max="8968" width="10" style="1" customWidth="1"/>
    <col min="8969" max="8969" width="13.375" style="1" customWidth="1"/>
    <col min="8970" max="8970" width="14.375" style="1" customWidth="1"/>
    <col min="8971" max="8971" width="14.875" style="1" bestFit="1" customWidth="1"/>
    <col min="8972" max="8972" width="13.875" style="1" customWidth="1"/>
    <col min="8973" max="8975" width="13.125" style="1" bestFit="1" customWidth="1"/>
    <col min="8976" max="9214" width="9" style="1"/>
    <col min="9215" max="9215" width="2.375" style="1" customWidth="1"/>
    <col min="9216" max="9216" width="2.25" style="1" customWidth="1"/>
    <col min="9217" max="9217" width="14.75" style="1" customWidth="1"/>
    <col min="9218" max="9219" width="14.125" style="1" customWidth="1"/>
    <col min="9220" max="9220" width="14.5" style="1" customWidth="1"/>
    <col min="9221" max="9221" width="15.125" style="1" customWidth="1"/>
    <col min="9222" max="9222" width="12.875" style="1" customWidth="1"/>
    <col min="9223" max="9223" width="15" style="1" customWidth="1"/>
    <col min="9224" max="9224" width="10" style="1" customWidth="1"/>
    <col min="9225" max="9225" width="13.375" style="1" customWidth="1"/>
    <col min="9226" max="9226" width="14.375" style="1" customWidth="1"/>
    <col min="9227" max="9227" width="14.875" style="1" bestFit="1" customWidth="1"/>
    <col min="9228" max="9228" width="13.875" style="1" customWidth="1"/>
    <col min="9229" max="9231" width="13.125" style="1" bestFit="1" customWidth="1"/>
    <col min="9232" max="9470" width="9" style="1"/>
    <col min="9471" max="9471" width="2.375" style="1" customWidth="1"/>
    <col min="9472" max="9472" width="2.25" style="1" customWidth="1"/>
    <col min="9473" max="9473" width="14.75" style="1" customWidth="1"/>
    <col min="9474" max="9475" width="14.125" style="1" customWidth="1"/>
    <col min="9476" max="9476" width="14.5" style="1" customWidth="1"/>
    <col min="9477" max="9477" width="15.125" style="1" customWidth="1"/>
    <col min="9478" max="9478" width="12.875" style="1" customWidth="1"/>
    <col min="9479" max="9479" width="15" style="1" customWidth="1"/>
    <col min="9480" max="9480" width="10" style="1" customWidth="1"/>
    <col min="9481" max="9481" width="13.375" style="1" customWidth="1"/>
    <col min="9482" max="9482" width="14.375" style="1" customWidth="1"/>
    <col min="9483" max="9483" width="14.875" style="1" bestFit="1" customWidth="1"/>
    <col min="9484" max="9484" width="13.875" style="1" customWidth="1"/>
    <col min="9485" max="9487" width="13.125" style="1" bestFit="1" customWidth="1"/>
    <col min="9488" max="9726" width="9" style="1"/>
    <col min="9727" max="9727" width="2.375" style="1" customWidth="1"/>
    <col min="9728" max="9728" width="2.25" style="1" customWidth="1"/>
    <col min="9729" max="9729" width="14.75" style="1" customWidth="1"/>
    <col min="9730" max="9731" width="14.125" style="1" customWidth="1"/>
    <col min="9732" max="9732" width="14.5" style="1" customWidth="1"/>
    <col min="9733" max="9733" width="15.125" style="1" customWidth="1"/>
    <col min="9734" max="9734" width="12.875" style="1" customWidth="1"/>
    <col min="9735" max="9735" width="15" style="1" customWidth="1"/>
    <col min="9736" max="9736" width="10" style="1" customWidth="1"/>
    <col min="9737" max="9737" width="13.375" style="1" customWidth="1"/>
    <col min="9738" max="9738" width="14.375" style="1" customWidth="1"/>
    <col min="9739" max="9739" width="14.875" style="1" bestFit="1" customWidth="1"/>
    <col min="9740" max="9740" width="13.875" style="1" customWidth="1"/>
    <col min="9741" max="9743" width="13.125" style="1" bestFit="1" customWidth="1"/>
    <col min="9744" max="9982" width="9" style="1"/>
    <col min="9983" max="9983" width="2.375" style="1" customWidth="1"/>
    <col min="9984" max="9984" width="2.25" style="1" customWidth="1"/>
    <col min="9985" max="9985" width="14.75" style="1" customWidth="1"/>
    <col min="9986" max="9987" width="14.125" style="1" customWidth="1"/>
    <col min="9988" max="9988" width="14.5" style="1" customWidth="1"/>
    <col min="9989" max="9989" width="15.125" style="1" customWidth="1"/>
    <col min="9990" max="9990" width="12.875" style="1" customWidth="1"/>
    <col min="9991" max="9991" width="15" style="1" customWidth="1"/>
    <col min="9992" max="9992" width="10" style="1" customWidth="1"/>
    <col min="9993" max="9993" width="13.375" style="1" customWidth="1"/>
    <col min="9994" max="9994" width="14.375" style="1" customWidth="1"/>
    <col min="9995" max="9995" width="14.875" style="1" bestFit="1" customWidth="1"/>
    <col min="9996" max="9996" width="13.875" style="1" customWidth="1"/>
    <col min="9997" max="9999" width="13.125" style="1" bestFit="1" customWidth="1"/>
    <col min="10000" max="10238" width="9" style="1"/>
    <col min="10239" max="10239" width="2.375" style="1" customWidth="1"/>
    <col min="10240" max="10240" width="2.25" style="1" customWidth="1"/>
    <col min="10241" max="10241" width="14.75" style="1" customWidth="1"/>
    <col min="10242" max="10243" width="14.125" style="1" customWidth="1"/>
    <col min="10244" max="10244" width="14.5" style="1" customWidth="1"/>
    <col min="10245" max="10245" width="15.125" style="1" customWidth="1"/>
    <col min="10246" max="10246" width="12.875" style="1" customWidth="1"/>
    <col min="10247" max="10247" width="15" style="1" customWidth="1"/>
    <col min="10248" max="10248" width="10" style="1" customWidth="1"/>
    <col min="10249" max="10249" width="13.375" style="1" customWidth="1"/>
    <col min="10250" max="10250" width="14.375" style="1" customWidth="1"/>
    <col min="10251" max="10251" width="14.875" style="1" bestFit="1" customWidth="1"/>
    <col min="10252" max="10252" width="13.875" style="1" customWidth="1"/>
    <col min="10253" max="10255" width="13.125" style="1" bestFit="1" customWidth="1"/>
    <col min="10256" max="10494" width="9" style="1"/>
    <col min="10495" max="10495" width="2.375" style="1" customWidth="1"/>
    <col min="10496" max="10496" width="2.25" style="1" customWidth="1"/>
    <col min="10497" max="10497" width="14.75" style="1" customWidth="1"/>
    <col min="10498" max="10499" width="14.125" style="1" customWidth="1"/>
    <col min="10500" max="10500" width="14.5" style="1" customWidth="1"/>
    <col min="10501" max="10501" width="15.125" style="1" customWidth="1"/>
    <col min="10502" max="10502" width="12.875" style="1" customWidth="1"/>
    <col min="10503" max="10503" width="15" style="1" customWidth="1"/>
    <col min="10504" max="10504" width="10" style="1" customWidth="1"/>
    <col min="10505" max="10505" width="13.375" style="1" customWidth="1"/>
    <col min="10506" max="10506" width="14.375" style="1" customWidth="1"/>
    <col min="10507" max="10507" width="14.875" style="1" bestFit="1" customWidth="1"/>
    <col min="10508" max="10508" width="13.875" style="1" customWidth="1"/>
    <col min="10509" max="10511" width="13.125" style="1" bestFit="1" customWidth="1"/>
    <col min="10512" max="10750" width="9" style="1"/>
    <col min="10751" max="10751" width="2.375" style="1" customWidth="1"/>
    <col min="10752" max="10752" width="2.25" style="1" customWidth="1"/>
    <col min="10753" max="10753" width="14.75" style="1" customWidth="1"/>
    <col min="10754" max="10755" width="14.125" style="1" customWidth="1"/>
    <col min="10756" max="10756" width="14.5" style="1" customWidth="1"/>
    <col min="10757" max="10757" width="15.125" style="1" customWidth="1"/>
    <col min="10758" max="10758" width="12.875" style="1" customWidth="1"/>
    <col min="10759" max="10759" width="15" style="1" customWidth="1"/>
    <col min="10760" max="10760" width="10" style="1" customWidth="1"/>
    <col min="10761" max="10761" width="13.375" style="1" customWidth="1"/>
    <col min="10762" max="10762" width="14.375" style="1" customWidth="1"/>
    <col min="10763" max="10763" width="14.875" style="1" bestFit="1" customWidth="1"/>
    <col min="10764" max="10764" width="13.875" style="1" customWidth="1"/>
    <col min="10765" max="10767" width="13.125" style="1" bestFit="1" customWidth="1"/>
    <col min="10768" max="11006" width="9" style="1"/>
    <col min="11007" max="11007" width="2.375" style="1" customWidth="1"/>
    <col min="11008" max="11008" width="2.25" style="1" customWidth="1"/>
    <col min="11009" max="11009" width="14.75" style="1" customWidth="1"/>
    <col min="11010" max="11011" width="14.125" style="1" customWidth="1"/>
    <col min="11012" max="11012" width="14.5" style="1" customWidth="1"/>
    <col min="11013" max="11013" width="15.125" style="1" customWidth="1"/>
    <col min="11014" max="11014" width="12.875" style="1" customWidth="1"/>
    <col min="11015" max="11015" width="15" style="1" customWidth="1"/>
    <col min="11016" max="11016" width="10" style="1" customWidth="1"/>
    <col min="11017" max="11017" width="13.375" style="1" customWidth="1"/>
    <col min="11018" max="11018" width="14.375" style="1" customWidth="1"/>
    <col min="11019" max="11019" width="14.875" style="1" bestFit="1" customWidth="1"/>
    <col min="11020" max="11020" width="13.875" style="1" customWidth="1"/>
    <col min="11021" max="11023" width="13.125" style="1" bestFit="1" customWidth="1"/>
    <col min="11024" max="11262" width="9" style="1"/>
    <col min="11263" max="11263" width="2.375" style="1" customWidth="1"/>
    <col min="11264" max="11264" width="2.25" style="1" customWidth="1"/>
    <col min="11265" max="11265" width="14.75" style="1" customWidth="1"/>
    <col min="11266" max="11267" width="14.125" style="1" customWidth="1"/>
    <col min="11268" max="11268" width="14.5" style="1" customWidth="1"/>
    <col min="11269" max="11269" width="15.125" style="1" customWidth="1"/>
    <col min="11270" max="11270" width="12.875" style="1" customWidth="1"/>
    <col min="11271" max="11271" width="15" style="1" customWidth="1"/>
    <col min="11272" max="11272" width="10" style="1" customWidth="1"/>
    <col min="11273" max="11273" width="13.375" style="1" customWidth="1"/>
    <col min="11274" max="11274" width="14.375" style="1" customWidth="1"/>
    <col min="11275" max="11275" width="14.875" style="1" bestFit="1" customWidth="1"/>
    <col min="11276" max="11276" width="13.875" style="1" customWidth="1"/>
    <col min="11277" max="11279" width="13.125" style="1" bestFit="1" customWidth="1"/>
    <col min="11280" max="11518" width="9" style="1"/>
    <col min="11519" max="11519" width="2.375" style="1" customWidth="1"/>
    <col min="11520" max="11520" width="2.25" style="1" customWidth="1"/>
    <col min="11521" max="11521" width="14.75" style="1" customWidth="1"/>
    <col min="11522" max="11523" width="14.125" style="1" customWidth="1"/>
    <col min="11524" max="11524" width="14.5" style="1" customWidth="1"/>
    <col min="11525" max="11525" width="15.125" style="1" customWidth="1"/>
    <col min="11526" max="11526" width="12.875" style="1" customWidth="1"/>
    <col min="11527" max="11527" width="15" style="1" customWidth="1"/>
    <col min="11528" max="11528" width="10" style="1" customWidth="1"/>
    <col min="11529" max="11529" width="13.375" style="1" customWidth="1"/>
    <col min="11530" max="11530" width="14.375" style="1" customWidth="1"/>
    <col min="11531" max="11531" width="14.875" style="1" bestFit="1" customWidth="1"/>
    <col min="11532" max="11532" width="13.875" style="1" customWidth="1"/>
    <col min="11533" max="11535" width="13.125" style="1" bestFit="1" customWidth="1"/>
    <col min="11536" max="11774" width="9" style="1"/>
    <col min="11775" max="11775" width="2.375" style="1" customWidth="1"/>
    <col min="11776" max="11776" width="2.25" style="1" customWidth="1"/>
    <col min="11777" max="11777" width="14.75" style="1" customWidth="1"/>
    <col min="11778" max="11779" width="14.125" style="1" customWidth="1"/>
    <col min="11780" max="11780" width="14.5" style="1" customWidth="1"/>
    <col min="11781" max="11781" width="15.125" style="1" customWidth="1"/>
    <col min="11782" max="11782" width="12.875" style="1" customWidth="1"/>
    <col min="11783" max="11783" width="15" style="1" customWidth="1"/>
    <col min="11784" max="11784" width="10" style="1" customWidth="1"/>
    <col min="11785" max="11785" width="13.375" style="1" customWidth="1"/>
    <col min="11786" max="11786" width="14.375" style="1" customWidth="1"/>
    <col min="11787" max="11787" width="14.875" style="1" bestFit="1" customWidth="1"/>
    <col min="11788" max="11788" width="13.875" style="1" customWidth="1"/>
    <col min="11789" max="11791" width="13.125" style="1" bestFit="1" customWidth="1"/>
    <col min="11792" max="12030" width="9" style="1"/>
    <col min="12031" max="12031" width="2.375" style="1" customWidth="1"/>
    <col min="12032" max="12032" width="2.25" style="1" customWidth="1"/>
    <col min="12033" max="12033" width="14.75" style="1" customWidth="1"/>
    <col min="12034" max="12035" width="14.125" style="1" customWidth="1"/>
    <col min="12036" max="12036" width="14.5" style="1" customWidth="1"/>
    <col min="12037" max="12037" width="15.125" style="1" customWidth="1"/>
    <col min="12038" max="12038" width="12.875" style="1" customWidth="1"/>
    <col min="12039" max="12039" width="15" style="1" customWidth="1"/>
    <col min="12040" max="12040" width="10" style="1" customWidth="1"/>
    <col min="12041" max="12041" width="13.375" style="1" customWidth="1"/>
    <col min="12042" max="12042" width="14.375" style="1" customWidth="1"/>
    <col min="12043" max="12043" width="14.875" style="1" bestFit="1" customWidth="1"/>
    <col min="12044" max="12044" width="13.875" style="1" customWidth="1"/>
    <col min="12045" max="12047" width="13.125" style="1" bestFit="1" customWidth="1"/>
    <col min="12048" max="12286" width="9" style="1"/>
    <col min="12287" max="12287" width="2.375" style="1" customWidth="1"/>
    <col min="12288" max="12288" width="2.25" style="1" customWidth="1"/>
    <col min="12289" max="12289" width="14.75" style="1" customWidth="1"/>
    <col min="12290" max="12291" width="14.125" style="1" customWidth="1"/>
    <col min="12292" max="12292" width="14.5" style="1" customWidth="1"/>
    <col min="12293" max="12293" width="15.125" style="1" customWidth="1"/>
    <col min="12294" max="12294" width="12.875" style="1" customWidth="1"/>
    <col min="12295" max="12295" width="15" style="1" customWidth="1"/>
    <col min="12296" max="12296" width="10" style="1" customWidth="1"/>
    <col min="12297" max="12297" width="13.375" style="1" customWidth="1"/>
    <col min="12298" max="12298" width="14.375" style="1" customWidth="1"/>
    <col min="12299" max="12299" width="14.875" style="1" bestFit="1" customWidth="1"/>
    <col min="12300" max="12300" width="13.875" style="1" customWidth="1"/>
    <col min="12301" max="12303" width="13.125" style="1" bestFit="1" customWidth="1"/>
    <col min="12304" max="12542" width="9" style="1"/>
    <col min="12543" max="12543" width="2.375" style="1" customWidth="1"/>
    <col min="12544" max="12544" width="2.25" style="1" customWidth="1"/>
    <col min="12545" max="12545" width="14.75" style="1" customWidth="1"/>
    <col min="12546" max="12547" width="14.125" style="1" customWidth="1"/>
    <col min="12548" max="12548" width="14.5" style="1" customWidth="1"/>
    <col min="12549" max="12549" width="15.125" style="1" customWidth="1"/>
    <col min="12550" max="12550" width="12.875" style="1" customWidth="1"/>
    <col min="12551" max="12551" width="15" style="1" customWidth="1"/>
    <col min="12552" max="12552" width="10" style="1" customWidth="1"/>
    <col min="12553" max="12553" width="13.375" style="1" customWidth="1"/>
    <col min="12554" max="12554" width="14.375" style="1" customWidth="1"/>
    <col min="12555" max="12555" width="14.875" style="1" bestFit="1" customWidth="1"/>
    <col min="12556" max="12556" width="13.875" style="1" customWidth="1"/>
    <col min="12557" max="12559" width="13.125" style="1" bestFit="1" customWidth="1"/>
    <col min="12560" max="12798" width="9" style="1"/>
    <col min="12799" max="12799" width="2.375" style="1" customWidth="1"/>
    <col min="12800" max="12800" width="2.25" style="1" customWidth="1"/>
    <col min="12801" max="12801" width="14.75" style="1" customWidth="1"/>
    <col min="12802" max="12803" width="14.125" style="1" customWidth="1"/>
    <col min="12804" max="12804" width="14.5" style="1" customWidth="1"/>
    <col min="12805" max="12805" width="15.125" style="1" customWidth="1"/>
    <col min="12806" max="12806" width="12.875" style="1" customWidth="1"/>
    <col min="12807" max="12807" width="15" style="1" customWidth="1"/>
    <col min="12808" max="12808" width="10" style="1" customWidth="1"/>
    <col min="12809" max="12809" width="13.375" style="1" customWidth="1"/>
    <col min="12810" max="12810" width="14.375" style="1" customWidth="1"/>
    <col min="12811" max="12811" width="14.875" style="1" bestFit="1" customWidth="1"/>
    <col min="12812" max="12812" width="13.875" style="1" customWidth="1"/>
    <col min="12813" max="12815" width="13.125" style="1" bestFit="1" customWidth="1"/>
    <col min="12816" max="13054" width="9" style="1"/>
    <col min="13055" max="13055" width="2.375" style="1" customWidth="1"/>
    <col min="13056" max="13056" width="2.25" style="1" customWidth="1"/>
    <col min="13057" max="13057" width="14.75" style="1" customWidth="1"/>
    <col min="13058" max="13059" width="14.125" style="1" customWidth="1"/>
    <col min="13060" max="13060" width="14.5" style="1" customWidth="1"/>
    <col min="13061" max="13061" width="15.125" style="1" customWidth="1"/>
    <col min="13062" max="13062" width="12.875" style="1" customWidth="1"/>
    <col min="13063" max="13063" width="15" style="1" customWidth="1"/>
    <col min="13064" max="13064" width="10" style="1" customWidth="1"/>
    <col min="13065" max="13065" width="13.375" style="1" customWidth="1"/>
    <col min="13066" max="13066" width="14.375" style="1" customWidth="1"/>
    <col min="13067" max="13067" width="14.875" style="1" bestFit="1" customWidth="1"/>
    <col min="13068" max="13068" width="13.875" style="1" customWidth="1"/>
    <col min="13069" max="13071" width="13.125" style="1" bestFit="1" customWidth="1"/>
    <col min="13072" max="13310" width="9" style="1"/>
    <col min="13311" max="13311" width="2.375" style="1" customWidth="1"/>
    <col min="13312" max="13312" width="2.25" style="1" customWidth="1"/>
    <col min="13313" max="13313" width="14.75" style="1" customWidth="1"/>
    <col min="13314" max="13315" width="14.125" style="1" customWidth="1"/>
    <col min="13316" max="13316" width="14.5" style="1" customWidth="1"/>
    <col min="13317" max="13317" width="15.125" style="1" customWidth="1"/>
    <col min="13318" max="13318" width="12.875" style="1" customWidth="1"/>
    <col min="13319" max="13319" width="15" style="1" customWidth="1"/>
    <col min="13320" max="13320" width="10" style="1" customWidth="1"/>
    <col min="13321" max="13321" width="13.375" style="1" customWidth="1"/>
    <col min="13322" max="13322" width="14.375" style="1" customWidth="1"/>
    <col min="13323" max="13323" width="14.875" style="1" bestFit="1" customWidth="1"/>
    <col min="13324" max="13324" width="13.875" style="1" customWidth="1"/>
    <col min="13325" max="13327" width="13.125" style="1" bestFit="1" customWidth="1"/>
    <col min="13328" max="13566" width="9" style="1"/>
    <col min="13567" max="13567" width="2.375" style="1" customWidth="1"/>
    <col min="13568" max="13568" width="2.25" style="1" customWidth="1"/>
    <col min="13569" max="13569" width="14.75" style="1" customWidth="1"/>
    <col min="13570" max="13571" width="14.125" style="1" customWidth="1"/>
    <col min="13572" max="13572" width="14.5" style="1" customWidth="1"/>
    <col min="13573" max="13573" width="15.125" style="1" customWidth="1"/>
    <col min="13574" max="13574" width="12.875" style="1" customWidth="1"/>
    <col min="13575" max="13575" width="15" style="1" customWidth="1"/>
    <col min="13576" max="13576" width="10" style="1" customWidth="1"/>
    <col min="13577" max="13577" width="13.375" style="1" customWidth="1"/>
    <col min="13578" max="13578" width="14.375" style="1" customWidth="1"/>
    <col min="13579" max="13579" width="14.875" style="1" bestFit="1" customWidth="1"/>
    <col min="13580" max="13580" width="13.875" style="1" customWidth="1"/>
    <col min="13581" max="13583" width="13.125" style="1" bestFit="1" customWidth="1"/>
    <col min="13584" max="13822" width="9" style="1"/>
    <col min="13823" max="13823" width="2.375" style="1" customWidth="1"/>
    <col min="13824" max="13824" width="2.25" style="1" customWidth="1"/>
    <col min="13825" max="13825" width="14.75" style="1" customWidth="1"/>
    <col min="13826" max="13827" width="14.125" style="1" customWidth="1"/>
    <col min="13828" max="13828" width="14.5" style="1" customWidth="1"/>
    <col min="13829" max="13829" width="15.125" style="1" customWidth="1"/>
    <col min="13830" max="13830" width="12.875" style="1" customWidth="1"/>
    <col min="13831" max="13831" width="15" style="1" customWidth="1"/>
    <col min="13832" max="13832" width="10" style="1" customWidth="1"/>
    <col min="13833" max="13833" width="13.375" style="1" customWidth="1"/>
    <col min="13834" max="13834" width="14.375" style="1" customWidth="1"/>
    <col min="13835" max="13835" width="14.875" style="1" bestFit="1" customWidth="1"/>
    <col min="13836" max="13836" width="13.875" style="1" customWidth="1"/>
    <col min="13837" max="13839" width="13.125" style="1" bestFit="1" customWidth="1"/>
    <col min="13840" max="14078" width="9" style="1"/>
    <col min="14079" max="14079" width="2.375" style="1" customWidth="1"/>
    <col min="14080" max="14080" width="2.25" style="1" customWidth="1"/>
    <col min="14081" max="14081" width="14.75" style="1" customWidth="1"/>
    <col min="14082" max="14083" width="14.125" style="1" customWidth="1"/>
    <col min="14084" max="14084" width="14.5" style="1" customWidth="1"/>
    <col min="14085" max="14085" width="15.125" style="1" customWidth="1"/>
    <col min="14086" max="14086" width="12.875" style="1" customWidth="1"/>
    <col min="14087" max="14087" width="15" style="1" customWidth="1"/>
    <col min="14088" max="14088" width="10" style="1" customWidth="1"/>
    <col min="14089" max="14089" width="13.375" style="1" customWidth="1"/>
    <col min="14090" max="14090" width="14.375" style="1" customWidth="1"/>
    <col min="14091" max="14091" width="14.875" style="1" bestFit="1" customWidth="1"/>
    <col min="14092" max="14092" width="13.875" style="1" customWidth="1"/>
    <col min="14093" max="14095" width="13.125" style="1" bestFit="1" customWidth="1"/>
    <col min="14096" max="14334" width="9" style="1"/>
    <col min="14335" max="14335" width="2.375" style="1" customWidth="1"/>
    <col min="14336" max="14336" width="2.25" style="1" customWidth="1"/>
    <col min="14337" max="14337" width="14.75" style="1" customWidth="1"/>
    <col min="14338" max="14339" width="14.125" style="1" customWidth="1"/>
    <col min="14340" max="14340" width="14.5" style="1" customWidth="1"/>
    <col min="14341" max="14341" width="15.125" style="1" customWidth="1"/>
    <col min="14342" max="14342" width="12.875" style="1" customWidth="1"/>
    <col min="14343" max="14343" width="15" style="1" customWidth="1"/>
    <col min="14344" max="14344" width="10" style="1" customWidth="1"/>
    <col min="14345" max="14345" width="13.375" style="1" customWidth="1"/>
    <col min="14346" max="14346" width="14.375" style="1" customWidth="1"/>
    <col min="14347" max="14347" width="14.875" style="1" bestFit="1" customWidth="1"/>
    <col min="14348" max="14348" width="13.875" style="1" customWidth="1"/>
    <col min="14349" max="14351" width="13.125" style="1" bestFit="1" customWidth="1"/>
    <col min="14352" max="14590" width="9" style="1"/>
    <col min="14591" max="14591" width="2.375" style="1" customWidth="1"/>
    <col min="14592" max="14592" width="2.25" style="1" customWidth="1"/>
    <col min="14593" max="14593" width="14.75" style="1" customWidth="1"/>
    <col min="14594" max="14595" width="14.125" style="1" customWidth="1"/>
    <col min="14596" max="14596" width="14.5" style="1" customWidth="1"/>
    <col min="14597" max="14597" width="15.125" style="1" customWidth="1"/>
    <col min="14598" max="14598" width="12.875" style="1" customWidth="1"/>
    <col min="14599" max="14599" width="15" style="1" customWidth="1"/>
    <col min="14600" max="14600" width="10" style="1" customWidth="1"/>
    <col min="14601" max="14601" width="13.375" style="1" customWidth="1"/>
    <col min="14602" max="14602" width="14.375" style="1" customWidth="1"/>
    <col min="14603" max="14603" width="14.875" style="1" bestFit="1" customWidth="1"/>
    <col min="14604" max="14604" width="13.875" style="1" customWidth="1"/>
    <col min="14605" max="14607" width="13.125" style="1" bestFit="1" customWidth="1"/>
    <col min="14608" max="14846" width="9" style="1"/>
    <col min="14847" max="14847" width="2.375" style="1" customWidth="1"/>
    <col min="14848" max="14848" width="2.25" style="1" customWidth="1"/>
    <col min="14849" max="14849" width="14.75" style="1" customWidth="1"/>
    <col min="14850" max="14851" width="14.125" style="1" customWidth="1"/>
    <col min="14852" max="14852" width="14.5" style="1" customWidth="1"/>
    <col min="14853" max="14853" width="15.125" style="1" customWidth="1"/>
    <col min="14854" max="14854" width="12.875" style="1" customWidth="1"/>
    <col min="14855" max="14855" width="15" style="1" customWidth="1"/>
    <col min="14856" max="14856" width="10" style="1" customWidth="1"/>
    <col min="14857" max="14857" width="13.375" style="1" customWidth="1"/>
    <col min="14858" max="14858" width="14.375" style="1" customWidth="1"/>
    <col min="14859" max="14859" width="14.875" style="1" bestFit="1" customWidth="1"/>
    <col min="14860" max="14860" width="13.875" style="1" customWidth="1"/>
    <col min="14861" max="14863" width="13.125" style="1" bestFit="1" customWidth="1"/>
    <col min="14864" max="15102" width="9" style="1"/>
    <col min="15103" max="15103" width="2.375" style="1" customWidth="1"/>
    <col min="15104" max="15104" width="2.25" style="1" customWidth="1"/>
    <col min="15105" max="15105" width="14.75" style="1" customWidth="1"/>
    <col min="15106" max="15107" width="14.125" style="1" customWidth="1"/>
    <col min="15108" max="15108" width="14.5" style="1" customWidth="1"/>
    <col min="15109" max="15109" width="15.125" style="1" customWidth="1"/>
    <col min="15110" max="15110" width="12.875" style="1" customWidth="1"/>
    <col min="15111" max="15111" width="15" style="1" customWidth="1"/>
    <col min="15112" max="15112" width="10" style="1" customWidth="1"/>
    <col min="15113" max="15113" width="13.375" style="1" customWidth="1"/>
    <col min="15114" max="15114" width="14.375" style="1" customWidth="1"/>
    <col min="15115" max="15115" width="14.875" style="1" bestFit="1" customWidth="1"/>
    <col min="15116" max="15116" width="13.875" style="1" customWidth="1"/>
    <col min="15117" max="15119" width="13.125" style="1" bestFit="1" customWidth="1"/>
    <col min="15120" max="15358" width="9" style="1"/>
    <col min="15359" max="15359" width="2.375" style="1" customWidth="1"/>
    <col min="15360" max="15360" width="2.25" style="1" customWidth="1"/>
    <col min="15361" max="15361" width="14.75" style="1" customWidth="1"/>
    <col min="15362" max="15363" width="14.125" style="1" customWidth="1"/>
    <col min="15364" max="15364" width="14.5" style="1" customWidth="1"/>
    <col min="15365" max="15365" width="15.125" style="1" customWidth="1"/>
    <col min="15366" max="15366" width="12.875" style="1" customWidth="1"/>
    <col min="15367" max="15367" width="15" style="1" customWidth="1"/>
    <col min="15368" max="15368" width="10" style="1" customWidth="1"/>
    <col min="15369" max="15369" width="13.375" style="1" customWidth="1"/>
    <col min="15370" max="15370" width="14.375" style="1" customWidth="1"/>
    <col min="15371" max="15371" width="14.875" style="1" bestFit="1" customWidth="1"/>
    <col min="15372" max="15372" width="13.875" style="1" customWidth="1"/>
    <col min="15373" max="15375" width="13.125" style="1" bestFit="1" customWidth="1"/>
    <col min="15376" max="15614" width="9" style="1"/>
    <col min="15615" max="15615" width="2.375" style="1" customWidth="1"/>
    <col min="15616" max="15616" width="2.25" style="1" customWidth="1"/>
    <col min="15617" max="15617" width="14.75" style="1" customWidth="1"/>
    <col min="15618" max="15619" width="14.125" style="1" customWidth="1"/>
    <col min="15620" max="15620" width="14.5" style="1" customWidth="1"/>
    <col min="15621" max="15621" width="15.125" style="1" customWidth="1"/>
    <col min="15622" max="15622" width="12.875" style="1" customWidth="1"/>
    <col min="15623" max="15623" width="15" style="1" customWidth="1"/>
    <col min="15624" max="15624" width="10" style="1" customWidth="1"/>
    <col min="15625" max="15625" width="13.375" style="1" customWidth="1"/>
    <col min="15626" max="15626" width="14.375" style="1" customWidth="1"/>
    <col min="15627" max="15627" width="14.875" style="1" bestFit="1" customWidth="1"/>
    <col min="15628" max="15628" width="13.875" style="1" customWidth="1"/>
    <col min="15629" max="15631" width="13.125" style="1" bestFit="1" customWidth="1"/>
    <col min="15632" max="15870" width="9" style="1"/>
    <col min="15871" max="15871" width="2.375" style="1" customWidth="1"/>
    <col min="15872" max="15872" width="2.25" style="1" customWidth="1"/>
    <col min="15873" max="15873" width="14.75" style="1" customWidth="1"/>
    <col min="15874" max="15875" width="14.125" style="1" customWidth="1"/>
    <col min="15876" max="15876" width="14.5" style="1" customWidth="1"/>
    <col min="15877" max="15877" width="15.125" style="1" customWidth="1"/>
    <col min="15878" max="15878" width="12.875" style="1" customWidth="1"/>
    <col min="15879" max="15879" width="15" style="1" customWidth="1"/>
    <col min="15880" max="15880" width="10" style="1" customWidth="1"/>
    <col min="15881" max="15881" width="13.375" style="1" customWidth="1"/>
    <col min="15882" max="15882" width="14.375" style="1" customWidth="1"/>
    <col min="15883" max="15883" width="14.875" style="1" bestFit="1" customWidth="1"/>
    <col min="15884" max="15884" width="13.875" style="1" customWidth="1"/>
    <col min="15885" max="15887" width="13.125" style="1" bestFit="1" customWidth="1"/>
    <col min="15888" max="16126" width="9" style="1"/>
    <col min="16127" max="16127" width="2.375" style="1" customWidth="1"/>
    <col min="16128" max="16128" width="2.25" style="1" customWidth="1"/>
    <col min="16129" max="16129" width="14.75" style="1" customWidth="1"/>
    <col min="16130" max="16131" width="14.125" style="1" customWidth="1"/>
    <col min="16132" max="16132" width="14.5" style="1" customWidth="1"/>
    <col min="16133" max="16133" width="15.125" style="1" customWidth="1"/>
    <col min="16134" max="16134" width="12.875" style="1" customWidth="1"/>
    <col min="16135" max="16135" width="15" style="1" customWidth="1"/>
    <col min="16136" max="16136" width="10" style="1" customWidth="1"/>
    <col min="16137" max="16137" width="13.375" style="1" customWidth="1"/>
    <col min="16138" max="16138" width="14.375" style="1" customWidth="1"/>
    <col min="16139" max="16139" width="14.875" style="1" bestFit="1" customWidth="1"/>
    <col min="16140" max="16140" width="13.875" style="1" customWidth="1"/>
    <col min="16141" max="16143" width="13.125" style="1" bestFit="1" customWidth="1"/>
    <col min="16144" max="16384" width="9" style="1"/>
  </cols>
  <sheetData>
    <row r="1" spans="1:27" ht="31.5">
      <c r="A1" s="93" t="s">
        <v>73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</row>
    <row r="2" spans="1:27" ht="26.25">
      <c r="A2" s="94" t="s">
        <v>93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</row>
    <row r="3" spans="1:27" s="5" customFormat="1" ht="15" customHeight="1" thickBot="1">
      <c r="A3" s="2"/>
      <c r="B3" s="3"/>
      <c r="C3" s="3"/>
      <c r="D3" s="3"/>
      <c r="E3" s="3"/>
      <c r="F3" s="3"/>
      <c r="G3" s="3"/>
      <c r="H3" s="3"/>
      <c r="I3" s="3"/>
      <c r="J3" s="3"/>
      <c r="K3" s="3"/>
      <c r="L3" s="4" t="s">
        <v>97</v>
      </c>
    </row>
    <row r="4" spans="1:27" s="6" customFormat="1" ht="18.75" customHeight="1">
      <c r="A4" s="95" t="s">
        <v>0</v>
      </c>
      <c r="B4" s="96"/>
      <c r="C4" s="96"/>
      <c r="D4" s="97" t="s">
        <v>1</v>
      </c>
      <c r="E4" s="97"/>
      <c r="F4" s="97" t="s">
        <v>2</v>
      </c>
      <c r="G4" s="97"/>
      <c r="H4" s="97" t="s">
        <v>3</v>
      </c>
      <c r="I4" s="97"/>
      <c r="J4" s="97" t="s">
        <v>4</v>
      </c>
      <c r="K4" s="97"/>
      <c r="L4" s="98" t="s">
        <v>5</v>
      </c>
      <c r="N4" s="17" t="s">
        <v>74</v>
      </c>
      <c r="O4" s="18" t="str">
        <f>IF(COUNTIF(N6:Q72,"확인요")&gt;0,"확인바람","이상무")</f>
        <v>이상무</v>
      </c>
      <c r="P4" s="18"/>
      <c r="Q4" s="18"/>
      <c r="R4" s="19"/>
      <c r="S4" s="20" t="s">
        <v>75</v>
      </c>
      <c r="T4" s="19"/>
      <c r="U4" s="19"/>
      <c r="V4" s="19"/>
      <c r="W4" s="19"/>
      <c r="X4" s="19"/>
      <c r="Y4" s="19"/>
      <c r="Z4" s="19"/>
      <c r="AA4" s="19"/>
    </row>
    <row r="5" spans="1:27" s="6" customFormat="1" ht="18.75" customHeight="1">
      <c r="A5" s="12" t="s">
        <v>6</v>
      </c>
      <c r="B5" s="13" t="s">
        <v>7</v>
      </c>
      <c r="C5" s="13" t="s">
        <v>8</v>
      </c>
      <c r="D5" s="14" t="s">
        <v>9</v>
      </c>
      <c r="E5" s="14" t="s">
        <v>10</v>
      </c>
      <c r="F5" s="14" t="s">
        <v>9</v>
      </c>
      <c r="G5" s="14" t="s">
        <v>10</v>
      </c>
      <c r="H5" s="14" t="s">
        <v>9</v>
      </c>
      <c r="I5" s="14" t="s">
        <v>10</v>
      </c>
      <c r="J5" s="14" t="s">
        <v>9</v>
      </c>
      <c r="K5" s="14" t="s">
        <v>10</v>
      </c>
      <c r="L5" s="99"/>
      <c r="N5" s="21" t="s">
        <v>76</v>
      </c>
      <c r="O5" s="21" t="s">
        <v>77</v>
      </c>
      <c r="P5" s="21" t="s">
        <v>88</v>
      </c>
      <c r="Q5" s="21" t="s">
        <v>78</v>
      </c>
      <c r="R5" s="19"/>
      <c r="S5" s="22" t="s">
        <v>79</v>
      </c>
      <c r="T5" s="22" t="s">
        <v>80</v>
      </c>
      <c r="U5" s="22" t="s">
        <v>81</v>
      </c>
      <c r="V5" s="22" t="s">
        <v>82</v>
      </c>
      <c r="W5" s="22" t="s">
        <v>83</v>
      </c>
      <c r="X5" s="22" t="s">
        <v>84</v>
      </c>
      <c r="Y5" s="22" t="s">
        <v>85</v>
      </c>
      <c r="Z5" s="22" t="s">
        <v>86</v>
      </c>
      <c r="AA5" s="22" t="s">
        <v>87</v>
      </c>
    </row>
    <row r="6" spans="1:27" s="6" customFormat="1" ht="14.25" customHeight="1">
      <c r="A6" s="100" t="s">
        <v>11</v>
      </c>
      <c r="B6" s="101"/>
      <c r="C6" s="101"/>
      <c r="D6" s="47">
        <f>SUM(D7,D39,D59,D75)</f>
        <v>536078970</v>
      </c>
      <c r="E6" s="47">
        <f t="shared" ref="E6:L6" si="0">SUM(E7,E39,E59,E75)</f>
        <v>536067650</v>
      </c>
      <c r="F6" s="47">
        <f t="shared" si="0"/>
        <v>39395030</v>
      </c>
      <c r="G6" s="47">
        <f t="shared" si="0"/>
        <v>39395030</v>
      </c>
      <c r="H6" s="47">
        <f t="shared" si="0"/>
        <v>0</v>
      </c>
      <c r="I6" s="47">
        <f t="shared" si="0"/>
        <v>0</v>
      </c>
      <c r="J6" s="47">
        <f t="shared" si="0"/>
        <v>0</v>
      </c>
      <c r="K6" s="47">
        <f t="shared" si="0"/>
        <v>0</v>
      </c>
      <c r="L6" s="80">
        <f t="shared" si="0"/>
        <v>496672620</v>
      </c>
      <c r="N6" s="22" t="str">
        <f>IF(L6=E6-G6-K6,"이상무","확인요")</f>
        <v>이상무</v>
      </c>
      <c r="O6" s="22" t="str">
        <f>IF(COUNTIF(S6:AA6,"불일치")&gt;0,"확인요","이상무")</f>
        <v>이상무</v>
      </c>
      <c r="P6" s="22" t="str">
        <f>IF(E6&gt;=G6,"이상무","확인요")</f>
        <v>이상무</v>
      </c>
      <c r="Q6" s="22" t="str">
        <f>IF(OR(I6&lt;0,K6&lt;0,L6&lt;0),"확인요","이상무")</f>
        <v>이상무</v>
      </c>
      <c r="R6" s="19"/>
      <c r="S6" s="25" t="str">
        <f>IF(D6=SUM(D7,D39,D59,D75),"일치","불일치")</f>
        <v>일치</v>
      </c>
      <c r="T6" s="25" t="str">
        <f t="shared" ref="T6:AA6" si="1">IF(E6=SUM(E7,E39,E59,E75),"일치","불일치")</f>
        <v>일치</v>
      </c>
      <c r="U6" s="25" t="str">
        <f t="shared" si="1"/>
        <v>일치</v>
      </c>
      <c r="V6" s="25" t="str">
        <f t="shared" si="1"/>
        <v>일치</v>
      </c>
      <c r="W6" s="25" t="str">
        <f t="shared" si="1"/>
        <v>일치</v>
      </c>
      <c r="X6" s="25" t="str">
        <f t="shared" si="1"/>
        <v>일치</v>
      </c>
      <c r="Y6" s="25" t="str">
        <f t="shared" si="1"/>
        <v>일치</v>
      </c>
      <c r="Z6" s="25" t="str">
        <f t="shared" si="1"/>
        <v>일치</v>
      </c>
      <c r="AA6" s="25" t="str">
        <f t="shared" si="1"/>
        <v>일치</v>
      </c>
    </row>
    <row r="7" spans="1:27" s="6" customFormat="1" ht="14.25" customHeight="1">
      <c r="A7" s="87" t="s">
        <v>12</v>
      </c>
      <c r="B7" s="88"/>
      <c r="C7" s="88"/>
      <c r="D7" s="44">
        <f>SUM(D8,D11,D21,D27,D33,D35)</f>
        <v>39677910</v>
      </c>
      <c r="E7" s="44">
        <f t="shared" ref="E7:L7" si="2">SUM(E8,E11,E21,E27,E33,E35)</f>
        <v>39722630</v>
      </c>
      <c r="F7" s="44">
        <f t="shared" si="2"/>
        <v>35791490</v>
      </c>
      <c r="G7" s="44">
        <f t="shared" si="2"/>
        <v>35791490</v>
      </c>
      <c r="H7" s="44">
        <f t="shared" si="2"/>
        <v>0</v>
      </c>
      <c r="I7" s="44">
        <f t="shared" si="2"/>
        <v>0</v>
      </c>
      <c r="J7" s="7">
        <f t="shared" si="2"/>
        <v>0</v>
      </c>
      <c r="K7" s="7">
        <f t="shared" si="2"/>
        <v>0</v>
      </c>
      <c r="L7" s="8">
        <f t="shared" si="2"/>
        <v>3931140</v>
      </c>
      <c r="N7" s="22" t="str">
        <f t="shared" ref="N7:N58" si="3">IF(L7=E7-G7-K7,"이상무","확인요")</f>
        <v>이상무</v>
      </c>
      <c r="O7" s="22" t="str">
        <f>IF(COUNTIF(S7:AA7,"불일치")&gt;0,"확인요","이상무")</f>
        <v>이상무</v>
      </c>
      <c r="P7" s="22" t="str">
        <f t="shared" ref="P7:P58" si="4">IF(E7&gt;=G7,"이상무","확인요")</f>
        <v>이상무</v>
      </c>
      <c r="Q7" s="22" t="str">
        <f t="shared" ref="Q7:Q58" si="5">IF(OR(I7&lt;0,K7&lt;0,L7&lt;0),"확인요","이상무")</f>
        <v>이상무</v>
      </c>
      <c r="R7" s="19"/>
      <c r="S7" s="26" t="str">
        <f t="shared" ref="S7:AA7" si="6">IF(D7=SUM(D8,D11,D21,D27,D33,D35),"일치","불일치")</f>
        <v>일치</v>
      </c>
      <c r="T7" s="26" t="str">
        <f t="shared" si="6"/>
        <v>일치</v>
      </c>
      <c r="U7" s="26" t="str">
        <f t="shared" si="6"/>
        <v>일치</v>
      </c>
      <c r="V7" s="26" t="str">
        <f t="shared" si="6"/>
        <v>일치</v>
      </c>
      <c r="W7" s="26" t="str">
        <f t="shared" si="6"/>
        <v>일치</v>
      </c>
      <c r="X7" s="26" t="str">
        <f t="shared" si="6"/>
        <v>일치</v>
      </c>
      <c r="Y7" s="26" t="str">
        <f t="shared" si="6"/>
        <v>일치</v>
      </c>
      <c r="Z7" s="26" t="str">
        <f t="shared" si="6"/>
        <v>일치</v>
      </c>
      <c r="AA7" s="27" t="str">
        <f t="shared" si="6"/>
        <v>일치</v>
      </c>
    </row>
    <row r="8" spans="1:27" s="6" customFormat="1" ht="15" customHeight="1">
      <c r="A8" s="102"/>
      <c r="B8" s="103" t="s">
        <v>13</v>
      </c>
      <c r="C8" s="103"/>
      <c r="D8" s="43">
        <f>SUM(D9:D10)</f>
        <v>30177970</v>
      </c>
      <c r="E8" s="43">
        <f t="shared" ref="E8:L8" si="7">SUM(E9:E10)</f>
        <v>30222690</v>
      </c>
      <c r="F8" s="43">
        <f t="shared" si="7"/>
        <v>28457450</v>
      </c>
      <c r="G8" s="43">
        <f t="shared" si="7"/>
        <v>28457450</v>
      </c>
      <c r="H8" s="43">
        <f t="shared" si="7"/>
        <v>0</v>
      </c>
      <c r="I8" s="43">
        <f t="shared" si="7"/>
        <v>0</v>
      </c>
      <c r="J8" s="9">
        <f t="shared" si="7"/>
        <v>0</v>
      </c>
      <c r="K8" s="9">
        <f t="shared" si="7"/>
        <v>0</v>
      </c>
      <c r="L8" s="10">
        <f t="shared" si="7"/>
        <v>1765240</v>
      </c>
      <c r="N8" s="22" t="str">
        <f t="shared" si="3"/>
        <v>이상무</v>
      </c>
      <c r="O8" s="22" t="str">
        <f>IF(COUNTIF(S8:AA8,"불일치")&gt;0,"확인요","이상무")</f>
        <v>이상무</v>
      </c>
      <c r="P8" s="22" t="str">
        <f t="shared" si="4"/>
        <v>이상무</v>
      </c>
      <c r="Q8" s="22" t="str">
        <f t="shared" si="5"/>
        <v>이상무</v>
      </c>
      <c r="R8" s="19"/>
      <c r="S8" s="28" t="str">
        <f>IF(D8=SUM(D9:D10),"일치","불일치")</f>
        <v>일치</v>
      </c>
      <c r="T8" s="28" t="str">
        <f t="shared" ref="T8:AA8" si="8">IF(E8=SUM(E9:E10),"일치","불일치")</f>
        <v>일치</v>
      </c>
      <c r="U8" s="28" t="str">
        <f t="shared" si="8"/>
        <v>일치</v>
      </c>
      <c r="V8" s="28" t="str">
        <f t="shared" si="8"/>
        <v>일치</v>
      </c>
      <c r="W8" s="28" t="str">
        <f t="shared" si="8"/>
        <v>일치</v>
      </c>
      <c r="X8" s="28" t="str">
        <f t="shared" si="8"/>
        <v>일치</v>
      </c>
      <c r="Y8" s="28" t="str">
        <f t="shared" si="8"/>
        <v>일치</v>
      </c>
      <c r="Z8" s="28" t="str">
        <f t="shared" si="8"/>
        <v>일치</v>
      </c>
      <c r="AA8" s="29" t="str">
        <f t="shared" si="8"/>
        <v>일치</v>
      </c>
    </row>
    <row r="9" spans="1:27" s="6" customFormat="1" ht="15" customHeight="1">
      <c r="A9" s="102"/>
      <c r="B9" s="104"/>
      <c r="C9" s="46" t="s">
        <v>14</v>
      </c>
      <c r="D9" s="42"/>
      <c r="E9" s="42"/>
      <c r="F9" s="42"/>
      <c r="G9" s="42"/>
      <c r="H9" s="42"/>
      <c r="I9" s="49"/>
      <c r="J9" s="39">
        <v>0</v>
      </c>
      <c r="K9" s="15">
        <v>0</v>
      </c>
      <c r="L9" s="16">
        <f>E9-G9-K9</f>
        <v>0</v>
      </c>
      <c r="N9" s="22" t="str">
        <f t="shared" si="3"/>
        <v>이상무</v>
      </c>
      <c r="O9" s="22"/>
      <c r="P9" s="22" t="str">
        <f t="shared" si="4"/>
        <v>이상무</v>
      </c>
      <c r="Q9" s="22" t="str">
        <f t="shared" si="5"/>
        <v>이상무</v>
      </c>
      <c r="R9" s="19"/>
      <c r="S9" s="30"/>
      <c r="T9" s="30"/>
      <c r="U9" s="30"/>
      <c r="V9" s="30"/>
      <c r="W9" s="30"/>
      <c r="X9" s="30"/>
      <c r="Y9" s="30"/>
      <c r="Z9" s="30"/>
      <c r="AA9" s="31"/>
    </row>
    <row r="10" spans="1:27" s="6" customFormat="1" ht="15" customHeight="1">
      <c r="A10" s="102"/>
      <c r="B10" s="104"/>
      <c r="C10" s="46" t="s">
        <v>15</v>
      </c>
      <c r="D10" s="41">
        <v>30177970</v>
      </c>
      <c r="E10" s="41">
        <v>30222690</v>
      </c>
      <c r="F10" s="41">
        <v>28457450</v>
      </c>
      <c r="G10" s="41">
        <v>28457450</v>
      </c>
      <c r="H10" s="41"/>
      <c r="I10" s="52"/>
      <c r="J10" s="39">
        <v>0</v>
      </c>
      <c r="K10" s="15">
        <v>0</v>
      </c>
      <c r="L10" s="16">
        <f t="shared" ref="L10:L58" si="9">E10-G10-K10</f>
        <v>1765240</v>
      </c>
      <c r="N10" s="22" t="str">
        <f t="shared" si="3"/>
        <v>이상무</v>
      </c>
      <c r="O10" s="22"/>
      <c r="P10" s="22" t="str">
        <f t="shared" si="4"/>
        <v>이상무</v>
      </c>
      <c r="Q10" s="22" t="str">
        <f t="shared" si="5"/>
        <v>이상무</v>
      </c>
      <c r="R10" s="19"/>
      <c r="S10" s="30"/>
      <c r="T10" s="30"/>
      <c r="U10" s="32"/>
      <c r="V10" s="30"/>
      <c r="W10" s="30"/>
      <c r="X10" s="30"/>
      <c r="Y10" s="30"/>
      <c r="Z10" s="30"/>
      <c r="AA10" s="31"/>
    </row>
    <row r="11" spans="1:27" s="6" customFormat="1" ht="15" customHeight="1">
      <c r="A11" s="102"/>
      <c r="B11" s="103" t="s">
        <v>16</v>
      </c>
      <c r="C11" s="105"/>
      <c r="D11" s="43">
        <f>SUM(D12:D20)</f>
        <v>9499940</v>
      </c>
      <c r="E11" s="43">
        <f t="shared" ref="E11:L11" si="10">SUM(E12:E20)</f>
        <v>9499940</v>
      </c>
      <c r="F11" s="43">
        <f t="shared" si="10"/>
        <v>7334040</v>
      </c>
      <c r="G11" s="43">
        <f t="shared" si="10"/>
        <v>7334040</v>
      </c>
      <c r="H11" s="43">
        <f t="shared" si="10"/>
        <v>0</v>
      </c>
      <c r="I11" s="51">
        <f t="shared" si="10"/>
        <v>0</v>
      </c>
      <c r="J11" s="40">
        <f t="shared" si="10"/>
        <v>0</v>
      </c>
      <c r="K11" s="9">
        <f t="shared" si="10"/>
        <v>0</v>
      </c>
      <c r="L11" s="10">
        <f t="shared" si="10"/>
        <v>2165900</v>
      </c>
      <c r="N11" s="22" t="str">
        <f t="shared" si="3"/>
        <v>이상무</v>
      </c>
      <c r="O11" s="22" t="str">
        <f>IF(COUNTIF(S11:AA11,"불일치")&gt;0,"확인요","이상무")</f>
        <v>이상무</v>
      </c>
      <c r="P11" s="22" t="str">
        <f t="shared" si="4"/>
        <v>이상무</v>
      </c>
      <c r="Q11" s="22" t="str">
        <f t="shared" si="5"/>
        <v>이상무</v>
      </c>
      <c r="R11" s="19"/>
      <c r="S11" s="28" t="str">
        <f>IF(D11=SUM(D12:D20),"일치","불일치")</f>
        <v>일치</v>
      </c>
      <c r="T11" s="28" t="str">
        <f t="shared" ref="T11:AA11" si="11">IF(E11=SUM(E12:E20),"일치","불일치")</f>
        <v>일치</v>
      </c>
      <c r="U11" s="28" t="str">
        <f t="shared" si="11"/>
        <v>일치</v>
      </c>
      <c r="V11" s="28" t="str">
        <f t="shared" si="11"/>
        <v>일치</v>
      </c>
      <c r="W11" s="28" t="str">
        <f t="shared" si="11"/>
        <v>일치</v>
      </c>
      <c r="X11" s="28" t="str">
        <f t="shared" si="11"/>
        <v>일치</v>
      </c>
      <c r="Y11" s="28" t="str">
        <f t="shared" si="11"/>
        <v>일치</v>
      </c>
      <c r="Z11" s="28" t="str">
        <f t="shared" si="11"/>
        <v>일치</v>
      </c>
      <c r="AA11" s="29" t="str">
        <f t="shared" si="11"/>
        <v>일치</v>
      </c>
    </row>
    <row r="12" spans="1:27" s="6" customFormat="1" ht="15" customHeight="1">
      <c r="A12" s="102"/>
      <c r="B12" s="104"/>
      <c r="C12" s="46" t="s">
        <v>17</v>
      </c>
      <c r="D12" s="41">
        <v>8688400</v>
      </c>
      <c r="E12" s="41">
        <v>8688400</v>
      </c>
      <c r="F12" s="41">
        <v>7193300</v>
      </c>
      <c r="G12" s="41">
        <v>7193300</v>
      </c>
      <c r="H12" s="42"/>
      <c r="I12" s="49"/>
      <c r="J12" s="39"/>
      <c r="K12" s="15">
        <v>0</v>
      </c>
      <c r="L12" s="16">
        <f t="shared" si="9"/>
        <v>1495100</v>
      </c>
      <c r="N12" s="22" t="str">
        <f t="shared" si="3"/>
        <v>이상무</v>
      </c>
      <c r="O12" s="22"/>
      <c r="P12" s="22" t="str">
        <f t="shared" si="4"/>
        <v>이상무</v>
      </c>
      <c r="Q12" s="22" t="str">
        <f t="shared" si="5"/>
        <v>이상무</v>
      </c>
      <c r="R12" s="19"/>
      <c r="S12" s="30"/>
      <c r="T12" s="30"/>
      <c r="U12" s="30"/>
      <c r="V12" s="30"/>
      <c r="W12" s="30"/>
      <c r="X12" s="30"/>
      <c r="Y12" s="30"/>
      <c r="Z12" s="30"/>
      <c r="AA12" s="31"/>
    </row>
    <row r="13" spans="1:27" s="6" customFormat="1" ht="15" customHeight="1">
      <c r="A13" s="102"/>
      <c r="B13" s="104"/>
      <c r="C13" s="46" t="s">
        <v>18</v>
      </c>
      <c r="D13" s="42">
        <v>811540</v>
      </c>
      <c r="E13" s="42">
        <v>811540</v>
      </c>
      <c r="F13" s="42">
        <v>140740</v>
      </c>
      <c r="G13" s="42">
        <v>140740</v>
      </c>
      <c r="H13" s="42"/>
      <c r="I13" s="49"/>
      <c r="J13" s="39">
        <v>0</v>
      </c>
      <c r="K13" s="15">
        <v>0</v>
      </c>
      <c r="L13" s="16">
        <f t="shared" si="9"/>
        <v>670800</v>
      </c>
      <c r="N13" s="22" t="str">
        <f t="shared" si="3"/>
        <v>이상무</v>
      </c>
      <c r="O13" s="22"/>
      <c r="P13" s="22" t="str">
        <f t="shared" si="4"/>
        <v>이상무</v>
      </c>
      <c r="Q13" s="22" t="str">
        <f t="shared" si="5"/>
        <v>이상무</v>
      </c>
      <c r="R13" s="19"/>
      <c r="S13" s="30"/>
      <c r="T13" s="30"/>
      <c r="U13" s="30"/>
      <c r="V13" s="30"/>
      <c r="W13" s="30"/>
      <c r="X13" s="30"/>
      <c r="Y13" s="30"/>
      <c r="Z13" s="30"/>
      <c r="AA13" s="31"/>
    </row>
    <row r="14" spans="1:27" s="6" customFormat="1" ht="15" customHeight="1">
      <c r="A14" s="102"/>
      <c r="B14" s="104"/>
      <c r="C14" s="46" t="s">
        <v>19</v>
      </c>
      <c r="D14" s="42"/>
      <c r="E14" s="42"/>
      <c r="F14" s="42"/>
      <c r="G14" s="42"/>
      <c r="H14" s="42"/>
      <c r="I14" s="49"/>
      <c r="J14" s="39">
        <v>0</v>
      </c>
      <c r="K14" s="15">
        <v>0</v>
      </c>
      <c r="L14" s="16">
        <f t="shared" si="9"/>
        <v>0</v>
      </c>
      <c r="N14" s="22" t="str">
        <f t="shared" si="3"/>
        <v>이상무</v>
      </c>
      <c r="O14" s="22"/>
      <c r="P14" s="22" t="str">
        <f t="shared" si="4"/>
        <v>이상무</v>
      </c>
      <c r="Q14" s="22" t="str">
        <f t="shared" si="5"/>
        <v>이상무</v>
      </c>
      <c r="R14" s="19"/>
      <c r="S14" s="30"/>
      <c r="T14" s="30"/>
      <c r="U14" s="30"/>
      <c r="V14" s="30"/>
      <c r="W14" s="30"/>
      <c r="X14" s="30"/>
      <c r="Y14" s="30"/>
      <c r="Z14" s="30"/>
      <c r="AA14" s="31"/>
    </row>
    <row r="15" spans="1:27" s="6" customFormat="1" ht="15" customHeight="1">
      <c r="A15" s="102"/>
      <c r="B15" s="104"/>
      <c r="C15" s="46" t="s">
        <v>20</v>
      </c>
      <c r="D15" s="42"/>
      <c r="E15" s="42"/>
      <c r="F15" s="42"/>
      <c r="G15" s="42"/>
      <c r="H15" s="42">
        <v>0</v>
      </c>
      <c r="I15" s="42">
        <v>0</v>
      </c>
      <c r="J15" s="39">
        <v>0</v>
      </c>
      <c r="K15" s="15">
        <v>0</v>
      </c>
      <c r="L15" s="16">
        <f t="shared" si="9"/>
        <v>0</v>
      </c>
      <c r="N15" s="22" t="str">
        <f t="shared" si="3"/>
        <v>이상무</v>
      </c>
      <c r="O15" s="22"/>
      <c r="P15" s="22" t="str">
        <f t="shared" si="4"/>
        <v>이상무</v>
      </c>
      <c r="Q15" s="22" t="str">
        <f t="shared" si="5"/>
        <v>이상무</v>
      </c>
      <c r="R15" s="19"/>
      <c r="S15" s="30"/>
      <c r="T15" s="30"/>
      <c r="U15" s="30"/>
      <c r="V15" s="30"/>
      <c r="W15" s="30"/>
      <c r="X15" s="30"/>
      <c r="Y15" s="30"/>
      <c r="Z15" s="30"/>
      <c r="AA15" s="31"/>
    </row>
    <row r="16" spans="1:27" s="6" customFormat="1" ht="15" customHeight="1">
      <c r="A16" s="102"/>
      <c r="B16" s="104"/>
      <c r="C16" s="46" t="s">
        <v>21</v>
      </c>
      <c r="D16" s="42"/>
      <c r="E16" s="42"/>
      <c r="F16" s="42"/>
      <c r="G16" s="42"/>
      <c r="H16" s="42">
        <v>0</v>
      </c>
      <c r="I16" s="42">
        <v>0</v>
      </c>
      <c r="J16" s="39">
        <v>0</v>
      </c>
      <c r="K16" s="15">
        <v>0</v>
      </c>
      <c r="L16" s="16">
        <f t="shared" si="9"/>
        <v>0</v>
      </c>
      <c r="N16" s="22" t="str">
        <f t="shared" si="3"/>
        <v>이상무</v>
      </c>
      <c r="O16" s="22"/>
      <c r="P16" s="22" t="str">
        <f t="shared" si="4"/>
        <v>이상무</v>
      </c>
      <c r="Q16" s="22" t="str">
        <f t="shared" si="5"/>
        <v>이상무</v>
      </c>
      <c r="R16" s="19"/>
      <c r="S16" s="30"/>
      <c r="T16" s="30"/>
      <c r="U16" s="30"/>
      <c r="V16" s="30"/>
      <c r="W16" s="30"/>
      <c r="X16" s="30"/>
      <c r="Y16" s="30"/>
      <c r="Z16" s="30"/>
      <c r="AA16" s="31"/>
    </row>
    <row r="17" spans="1:27" s="6" customFormat="1" ht="15" customHeight="1">
      <c r="A17" s="102"/>
      <c r="B17" s="104"/>
      <c r="C17" s="46" t="s">
        <v>22</v>
      </c>
      <c r="D17" s="42"/>
      <c r="E17" s="42"/>
      <c r="F17" s="42"/>
      <c r="G17" s="42"/>
      <c r="H17" s="42">
        <v>0</v>
      </c>
      <c r="I17" s="42">
        <v>0</v>
      </c>
      <c r="J17" s="39">
        <v>0</v>
      </c>
      <c r="K17" s="15">
        <v>0</v>
      </c>
      <c r="L17" s="16">
        <f t="shared" si="9"/>
        <v>0</v>
      </c>
      <c r="N17" s="22" t="str">
        <f t="shared" si="3"/>
        <v>이상무</v>
      </c>
      <c r="O17" s="22"/>
      <c r="P17" s="22" t="str">
        <f t="shared" si="4"/>
        <v>이상무</v>
      </c>
      <c r="Q17" s="22" t="str">
        <f t="shared" si="5"/>
        <v>이상무</v>
      </c>
      <c r="R17" s="19"/>
      <c r="S17" s="30"/>
      <c r="T17" s="30"/>
      <c r="U17" s="30"/>
      <c r="V17" s="30"/>
      <c r="W17" s="30"/>
      <c r="X17" s="30"/>
      <c r="Y17" s="30"/>
      <c r="Z17" s="30"/>
      <c r="AA17" s="31"/>
    </row>
    <row r="18" spans="1:27" s="6" customFormat="1" ht="15" customHeight="1">
      <c r="A18" s="102"/>
      <c r="B18" s="104"/>
      <c r="C18" s="46" t="s">
        <v>23</v>
      </c>
      <c r="D18" s="42"/>
      <c r="E18" s="42"/>
      <c r="F18" s="42"/>
      <c r="G18" s="42"/>
      <c r="H18" s="42">
        <v>0</v>
      </c>
      <c r="I18" s="42">
        <v>0</v>
      </c>
      <c r="J18" s="39">
        <v>0</v>
      </c>
      <c r="K18" s="15">
        <v>0</v>
      </c>
      <c r="L18" s="16">
        <f t="shared" si="9"/>
        <v>0</v>
      </c>
      <c r="N18" s="22" t="str">
        <f t="shared" si="3"/>
        <v>이상무</v>
      </c>
      <c r="O18" s="22"/>
      <c r="P18" s="22" t="str">
        <f t="shared" si="4"/>
        <v>이상무</v>
      </c>
      <c r="Q18" s="22" t="str">
        <f t="shared" si="5"/>
        <v>이상무</v>
      </c>
      <c r="R18" s="19"/>
      <c r="S18" s="30"/>
      <c r="T18" s="30"/>
      <c r="U18" s="30"/>
      <c r="V18" s="30"/>
      <c r="W18" s="30"/>
      <c r="X18" s="30"/>
      <c r="Y18" s="30"/>
      <c r="Z18" s="30"/>
      <c r="AA18" s="31"/>
    </row>
    <row r="19" spans="1:27" s="6" customFormat="1" ht="15" customHeight="1">
      <c r="A19" s="102"/>
      <c r="B19" s="104"/>
      <c r="C19" s="46" t="s">
        <v>24</v>
      </c>
      <c r="D19" s="42"/>
      <c r="E19" s="42"/>
      <c r="F19" s="42"/>
      <c r="G19" s="42"/>
      <c r="H19" s="42">
        <v>0</v>
      </c>
      <c r="I19" s="42">
        <v>0</v>
      </c>
      <c r="J19" s="39">
        <v>0</v>
      </c>
      <c r="K19" s="15">
        <v>0</v>
      </c>
      <c r="L19" s="16">
        <f t="shared" si="9"/>
        <v>0</v>
      </c>
      <c r="N19" s="22" t="str">
        <f t="shared" si="3"/>
        <v>이상무</v>
      </c>
      <c r="O19" s="22"/>
      <c r="P19" s="22" t="str">
        <f t="shared" si="4"/>
        <v>이상무</v>
      </c>
      <c r="Q19" s="22" t="str">
        <f t="shared" si="5"/>
        <v>이상무</v>
      </c>
      <c r="R19" s="19"/>
      <c r="S19" s="30"/>
      <c r="T19" s="30"/>
      <c r="U19" s="30"/>
      <c r="V19" s="30"/>
      <c r="W19" s="30"/>
      <c r="X19" s="30"/>
      <c r="Y19" s="30"/>
      <c r="Z19" s="30"/>
      <c r="AA19" s="31"/>
    </row>
    <row r="20" spans="1:27" s="6" customFormat="1" ht="15" customHeight="1">
      <c r="A20" s="102"/>
      <c r="B20" s="104"/>
      <c r="C20" s="46" t="s">
        <v>25</v>
      </c>
      <c r="D20" s="42"/>
      <c r="E20" s="42"/>
      <c r="F20" s="42"/>
      <c r="G20" s="42"/>
      <c r="H20" s="42">
        <v>0</v>
      </c>
      <c r="I20" s="42">
        <v>0</v>
      </c>
      <c r="J20" s="39">
        <v>0</v>
      </c>
      <c r="K20" s="15">
        <v>0</v>
      </c>
      <c r="L20" s="16">
        <f t="shared" si="9"/>
        <v>0</v>
      </c>
      <c r="N20" s="22" t="str">
        <f t="shared" si="3"/>
        <v>이상무</v>
      </c>
      <c r="O20" s="22"/>
      <c r="P20" s="22" t="str">
        <f t="shared" si="4"/>
        <v>이상무</v>
      </c>
      <c r="Q20" s="22" t="str">
        <f t="shared" si="5"/>
        <v>이상무</v>
      </c>
      <c r="R20" s="19"/>
      <c r="S20" s="30"/>
      <c r="T20" s="30"/>
      <c r="U20" s="30"/>
      <c r="V20" s="30"/>
      <c r="W20" s="30"/>
      <c r="X20" s="30"/>
      <c r="Y20" s="30"/>
      <c r="Z20" s="30"/>
      <c r="AA20" s="31"/>
    </row>
    <row r="21" spans="1:27" s="6" customFormat="1" ht="15" customHeight="1">
      <c r="A21" s="102"/>
      <c r="B21" s="103" t="s">
        <v>26</v>
      </c>
      <c r="C21" s="105"/>
      <c r="D21" s="43">
        <f t="shared" ref="D21:L21" si="12">SUM(D22:D26)</f>
        <v>0</v>
      </c>
      <c r="E21" s="43">
        <f t="shared" si="12"/>
        <v>0</v>
      </c>
      <c r="F21" s="43">
        <f t="shared" si="12"/>
        <v>0</v>
      </c>
      <c r="G21" s="43">
        <f t="shared" si="12"/>
        <v>0</v>
      </c>
      <c r="H21" s="43">
        <f t="shared" si="12"/>
        <v>0</v>
      </c>
      <c r="I21" s="43">
        <f t="shared" si="12"/>
        <v>0</v>
      </c>
      <c r="J21" s="40">
        <f t="shared" si="12"/>
        <v>0</v>
      </c>
      <c r="K21" s="9">
        <f t="shared" si="12"/>
        <v>0</v>
      </c>
      <c r="L21" s="10">
        <f t="shared" si="12"/>
        <v>0</v>
      </c>
      <c r="N21" s="22" t="str">
        <f t="shared" si="3"/>
        <v>이상무</v>
      </c>
      <c r="O21" s="22" t="str">
        <f>IF(COUNTIF(S21:AA21,"불일치")&gt;0,"확인요","이상무")</f>
        <v>이상무</v>
      </c>
      <c r="P21" s="22" t="str">
        <f t="shared" si="4"/>
        <v>이상무</v>
      </c>
      <c r="Q21" s="22" t="str">
        <f t="shared" si="5"/>
        <v>이상무</v>
      </c>
      <c r="R21" s="19"/>
      <c r="S21" s="28" t="str">
        <f>IF(D21=SUM(D22:D26),"일치","불일치")</f>
        <v>일치</v>
      </c>
      <c r="T21" s="28" t="str">
        <f t="shared" ref="T21:AA21" si="13">IF(E21=SUM(E22:E26),"일치","불일치")</f>
        <v>일치</v>
      </c>
      <c r="U21" s="28" t="str">
        <f t="shared" si="13"/>
        <v>일치</v>
      </c>
      <c r="V21" s="28" t="str">
        <f t="shared" si="13"/>
        <v>일치</v>
      </c>
      <c r="W21" s="28" t="str">
        <f t="shared" si="13"/>
        <v>일치</v>
      </c>
      <c r="X21" s="28" t="str">
        <f t="shared" si="13"/>
        <v>일치</v>
      </c>
      <c r="Y21" s="28" t="str">
        <f t="shared" si="13"/>
        <v>일치</v>
      </c>
      <c r="Z21" s="28" t="str">
        <f t="shared" si="13"/>
        <v>일치</v>
      </c>
      <c r="AA21" s="29" t="str">
        <f t="shared" si="13"/>
        <v>일치</v>
      </c>
    </row>
    <row r="22" spans="1:27" s="6" customFormat="1" ht="15" customHeight="1">
      <c r="A22" s="102"/>
      <c r="B22" s="104"/>
      <c r="C22" s="46" t="s">
        <v>27</v>
      </c>
      <c r="D22" s="42"/>
      <c r="E22" s="42"/>
      <c r="F22" s="42"/>
      <c r="G22" s="42"/>
      <c r="H22" s="42">
        <v>0</v>
      </c>
      <c r="I22" s="42">
        <v>0</v>
      </c>
      <c r="J22" s="39">
        <v>0</v>
      </c>
      <c r="K22" s="15">
        <v>0</v>
      </c>
      <c r="L22" s="16">
        <f t="shared" si="9"/>
        <v>0</v>
      </c>
      <c r="N22" s="22" t="str">
        <f t="shared" si="3"/>
        <v>이상무</v>
      </c>
      <c r="O22" s="22"/>
      <c r="P22" s="22" t="str">
        <f t="shared" si="4"/>
        <v>이상무</v>
      </c>
      <c r="Q22" s="22" t="str">
        <f t="shared" si="5"/>
        <v>이상무</v>
      </c>
      <c r="R22" s="19"/>
      <c r="S22" s="30"/>
      <c r="T22" s="30"/>
      <c r="U22" s="30"/>
      <c r="V22" s="30"/>
      <c r="W22" s="30"/>
      <c r="X22" s="30"/>
      <c r="Y22" s="30"/>
      <c r="Z22" s="30"/>
      <c r="AA22" s="31"/>
    </row>
    <row r="23" spans="1:27" s="6" customFormat="1" ht="15" customHeight="1">
      <c r="A23" s="102"/>
      <c r="B23" s="104"/>
      <c r="C23" s="55" t="s">
        <v>70</v>
      </c>
      <c r="D23" s="42"/>
      <c r="E23" s="42"/>
      <c r="F23" s="42"/>
      <c r="G23" s="42"/>
      <c r="H23" s="42">
        <v>0</v>
      </c>
      <c r="I23" s="42">
        <v>0</v>
      </c>
      <c r="J23" s="39">
        <v>0</v>
      </c>
      <c r="K23" s="15">
        <v>0</v>
      </c>
      <c r="L23" s="16">
        <f t="shared" si="9"/>
        <v>0</v>
      </c>
      <c r="N23" s="22" t="str">
        <f t="shared" si="3"/>
        <v>이상무</v>
      </c>
      <c r="O23" s="23"/>
      <c r="P23" s="22" t="str">
        <f t="shared" si="4"/>
        <v>이상무</v>
      </c>
      <c r="Q23" s="22" t="str">
        <f t="shared" si="5"/>
        <v>이상무</v>
      </c>
      <c r="R23" s="24"/>
      <c r="S23" s="30"/>
      <c r="T23" s="30"/>
      <c r="U23" s="30"/>
      <c r="V23" s="30"/>
      <c r="W23" s="30"/>
      <c r="X23" s="30"/>
      <c r="Y23" s="30"/>
      <c r="Z23" s="30"/>
      <c r="AA23" s="31"/>
    </row>
    <row r="24" spans="1:27" s="6" customFormat="1" ht="15" customHeight="1">
      <c r="A24" s="102"/>
      <c r="B24" s="104"/>
      <c r="C24" s="46" t="s">
        <v>28</v>
      </c>
      <c r="D24" s="42"/>
      <c r="E24" s="42"/>
      <c r="F24" s="42"/>
      <c r="G24" s="42"/>
      <c r="H24" s="42">
        <v>0</v>
      </c>
      <c r="I24" s="42">
        <v>0</v>
      </c>
      <c r="J24" s="39">
        <v>0</v>
      </c>
      <c r="K24" s="15">
        <v>0</v>
      </c>
      <c r="L24" s="16">
        <f t="shared" si="9"/>
        <v>0</v>
      </c>
      <c r="N24" s="22" t="str">
        <f t="shared" si="3"/>
        <v>이상무</v>
      </c>
      <c r="O24" s="22"/>
      <c r="P24" s="22" t="str">
        <f t="shared" si="4"/>
        <v>이상무</v>
      </c>
      <c r="Q24" s="22" t="str">
        <f t="shared" si="5"/>
        <v>이상무</v>
      </c>
      <c r="R24" s="19"/>
      <c r="S24" s="30"/>
      <c r="T24" s="30"/>
      <c r="U24" s="30"/>
      <c r="V24" s="30"/>
      <c r="W24" s="30"/>
      <c r="X24" s="30"/>
      <c r="Y24" s="30"/>
      <c r="Z24" s="30"/>
      <c r="AA24" s="31"/>
    </row>
    <row r="25" spans="1:27" s="6" customFormat="1" ht="15" customHeight="1">
      <c r="A25" s="102"/>
      <c r="B25" s="104"/>
      <c r="C25" s="46" t="s">
        <v>29</v>
      </c>
      <c r="D25" s="42"/>
      <c r="E25" s="42"/>
      <c r="F25" s="42"/>
      <c r="G25" s="42"/>
      <c r="H25" s="42">
        <v>0</v>
      </c>
      <c r="I25" s="42">
        <v>0</v>
      </c>
      <c r="J25" s="39">
        <v>0</v>
      </c>
      <c r="K25" s="15">
        <v>0</v>
      </c>
      <c r="L25" s="16">
        <f t="shared" si="9"/>
        <v>0</v>
      </c>
      <c r="N25" s="22" t="str">
        <f t="shared" si="3"/>
        <v>이상무</v>
      </c>
      <c r="O25" s="22"/>
      <c r="P25" s="22" t="str">
        <f t="shared" si="4"/>
        <v>이상무</v>
      </c>
      <c r="Q25" s="22" t="str">
        <f t="shared" si="5"/>
        <v>이상무</v>
      </c>
      <c r="R25" s="19"/>
      <c r="S25" s="30"/>
      <c r="T25" s="30"/>
      <c r="U25" s="30"/>
      <c r="V25" s="30"/>
      <c r="W25" s="30"/>
      <c r="X25" s="30"/>
      <c r="Y25" s="30"/>
      <c r="Z25" s="30"/>
      <c r="AA25" s="31"/>
    </row>
    <row r="26" spans="1:27" s="6" customFormat="1" ht="15" customHeight="1">
      <c r="A26" s="102"/>
      <c r="B26" s="104"/>
      <c r="C26" s="46" t="s">
        <v>30</v>
      </c>
      <c r="D26" s="42"/>
      <c r="E26" s="42"/>
      <c r="F26" s="42"/>
      <c r="G26" s="42"/>
      <c r="H26" s="42">
        <v>0</v>
      </c>
      <c r="I26" s="42">
        <v>0</v>
      </c>
      <c r="J26" s="39">
        <v>0</v>
      </c>
      <c r="K26" s="15">
        <v>0</v>
      </c>
      <c r="L26" s="16">
        <f t="shared" si="9"/>
        <v>0</v>
      </c>
      <c r="N26" s="22" t="str">
        <f t="shared" si="3"/>
        <v>이상무</v>
      </c>
      <c r="O26" s="22"/>
      <c r="P26" s="22" t="str">
        <f t="shared" si="4"/>
        <v>이상무</v>
      </c>
      <c r="Q26" s="22" t="str">
        <f t="shared" si="5"/>
        <v>이상무</v>
      </c>
      <c r="R26" s="19"/>
      <c r="S26" s="30"/>
      <c r="T26" s="30"/>
      <c r="U26" s="30"/>
      <c r="V26" s="30"/>
      <c r="W26" s="30"/>
      <c r="X26" s="30"/>
      <c r="Y26" s="30"/>
      <c r="Z26" s="30"/>
      <c r="AA26" s="31"/>
    </row>
    <row r="27" spans="1:27" s="6" customFormat="1" ht="15" customHeight="1">
      <c r="A27" s="102"/>
      <c r="B27" s="103" t="s">
        <v>31</v>
      </c>
      <c r="C27" s="105"/>
      <c r="D27" s="43">
        <f>SUM(D28:D32)</f>
        <v>0</v>
      </c>
      <c r="E27" s="43">
        <f>SUM(E28:E32)</f>
        <v>0</v>
      </c>
      <c r="F27" s="43">
        <f t="shared" ref="F27:L27" si="14">SUM(F28:F32)</f>
        <v>0</v>
      </c>
      <c r="G27" s="43">
        <f t="shared" si="14"/>
        <v>0</v>
      </c>
      <c r="H27" s="43">
        <f t="shared" si="14"/>
        <v>0</v>
      </c>
      <c r="I27" s="43">
        <f t="shared" si="14"/>
        <v>0</v>
      </c>
      <c r="J27" s="40">
        <f t="shared" si="14"/>
        <v>0</v>
      </c>
      <c r="K27" s="9">
        <f t="shared" si="14"/>
        <v>0</v>
      </c>
      <c r="L27" s="10">
        <f t="shared" si="14"/>
        <v>0</v>
      </c>
      <c r="N27" s="22" t="str">
        <f t="shared" si="3"/>
        <v>이상무</v>
      </c>
      <c r="O27" s="22" t="str">
        <f>IF(COUNTIF(S27:AA27,"불일치")&gt;0,"확인요","이상무")</f>
        <v>이상무</v>
      </c>
      <c r="P27" s="22" t="str">
        <f t="shared" si="4"/>
        <v>이상무</v>
      </c>
      <c r="Q27" s="22" t="str">
        <f t="shared" si="5"/>
        <v>이상무</v>
      </c>
      <c r="R27" s="19"/>
      <c r="S27" s="28" t="str">
        <f t="shared" ref="S27:AA27" si="15">IF(D27=SUM(D28:D32),"일치","불일치")</f>
        <v>일치</v>
      </c>
      <c r="T27" s="28" t="str">
        <f t="shared" si="15"/>
        <v>일치</v>
      </c>
      <c r="U27" s="28" t="str">
        <f t="shared" si="15"/>
        <v>일치</v>
      </c>
      <c r="V27" s="28" t="str">
        <f t="shared" si="15"/>
        <v>일치</v>
      </c>
      <c r="W27" s="28" t="str">
        <f t="shared" si="15"/>
        <v>일치</v>
      </c>
      <c r="X27" s="28" t="str">
        <f t="shared" si="15"/>
        <v>일치</v>
      </c>
      <c r="Y27" s="28" t="str">
        <f t="shared" si="15"/>
        <v>일치</v>
      </c>
      <c r="Z27" s="28" t="str">
        <f t="shared" si="15"/>
        <v>일치</v>
      </c>
      <c r="AA27" s="29" t="str">
        <f t="shared" si="15"/>
        <v>일치</v>
      </c>
    </row>
    <row r="28" spans="1:27" s="6" customFormat="1" ht="15" customHeight="1">
      <c r="A28" s="102"/>
      <c r="B28" s="104"/>
      <c r="C28" s="46" t="s">
        <v>32</v>
      </c>
      <c r="D28" s="42">
        <v>0</v>
      </c>
      <c r="E28" s="42">
        <v>0</v>
      </c>
      <c r="F28" s="42">
        <v>0</v>
      </c>
      <c r="G28" s="42">
        <v>0</v>
      </c>
      <c r="H28" s="42">
        <v>0</v>
      </c>
      <c r="I28" s="42">
        <v>0</v>
      </c>
      <c r="J28" s="39">
        <v>0</v>
      </c>
      <c r="K28" s="15">
        <v>0</v>
      </c>
      <c r="L28" s="16">
        <f t="shared" si="9"/>
        <v>0</v>
      </c>
      <c r="N28" s="22" t="str">
        <f t="shared" si="3"/>
        <v>이상무</v>
      </c>
      <c r="O28" s="22"/>
      <c r="P28" s="22" t="str">
        <f t="shared" si="4"/>
        <v>이상무</v>
      </c>
      <c r="Q28" s="22" t="str">
        <f t="shared" si="5"/>
        <v>이상무</v>
      </c>
      <c r="R28" s="19"/>
      <c r="S28" s="30"/>
      <c r="T28" s="30"/>
      <c r="U28" s="30"/>
      <c r="V28" s="30"/>
      <c r="W28" s="30"/>
      <c r="X28" s="30"/>
      <c r="Y28" s="30"/>
      <c r="Z28" s="30"/>
      <c r="AA28" s="31"/>
    </row>
    <row r="29" spans="1:27" s="6" customFormat="1" ht="15" customHeight="1">
      <c r="A29" s="102"/>
      <c r="B29" s="104"/>
      <c r="C29" s="46" t="s">
        <v>33</v>
      </c>
      <c r="D29" s="42">
        <v>0</v>
      </c>
      <c r="E29" s="42">
        <v>0</v>
      </c>
      <c r="F29" s="42">
        <v>0</v>
      </c>
      <c r="G29" s="42">
        <v>0</v>
      </c>
      <c r="H29" s="42">
        <v>0</v>
      </c>
      <c r="I29" s="42">
        <v>0</v>
      </c>
      <c r="J29" s="39">
        <v>0</v>
      </c>
      <c r="K29" s="15">
        <v>0</v>
      </c>
      <c r="L29" s="16">
        <f t="shared" si="9"/>
        <v>0</v>
      </c>
      <c r="N29" s="22" t="str">
        <f t="shared" si="3"/>
        <v>이상무</v>
      </c>
      <c r="O29" s="22"/>
      <c r="P29" s="22" t="str">
        <f t="shared" si="4"/>
        <v>이상무</v>
      </c>
      <c r="Q29" s="22" t="str">
        <f t="shared" si="5"/>
        <v>이상무</v>
      </c>
      <c r="R29" s="19"/>
      <c r="S29" s="30"/>
      <c r="T29" s="30"/>
      <c r="U29" s="30"/>
      <c r="V29" s="30"/>
      <c r="W29" s="30"/>
      <c r="X29" s="30"/>
      <c r="Y29" s="30"/>
      <c r="Z29" s="30"/>
      <c r="AA29" s="31"/>
    </row>
    <row r="30" spans="1:27" s="6" customFormat="1" ht="15" customHeight="1">
      <c r="A30" s="102"/>
      <c r="B30" s="104"/>
      <c r="C30" s="46" t="s">
        <v>34</v>
      </c>
      <c r="D30" s="42">
        <v>0</v>
      </c>
      <c r="E30" s="42">
        <v>0</v>
      </c>
      <c r="F30" s="42">
        <v>0</v>
      </c>
      <c r="G30" s="42">
        <v>0</v>
      </c>
      <c r="H30" s="42">
        <v>0</v>
      </c>
      <c r="I30" s="42">
        <v>0</v>
      </c>
      <c r="J30" s="39">
        <v>0</v>
      </c>
      <c r="K30" s="15">
        <v>0</v>
      </c>
      <c r="L30" s="16">
        <f t="shared" si="9"/>
        <v>0</v>
      </c>
      <c r="N30" s="22" t="str">
        <f t="shared" si="3"/>
        <v>이상무</v>
      </c>
      <c r="O30" s="22"/>
      <c r="P30" s="22" t="str">
        <f t="shared" si="4"/>
        <v>이상무</v>
      </c>
      <c r="Q30" s="22" t="str">
        <f t="shared" si="5"/>
        <v>이상무</v>
      </c>
      <c r="R30" s="19"/>
      <c r="S30" s="30"/>
      <c r="T30" s="30"/>
      <c r="U30" s="30"/>
      <c r="V30" s="30"/>
      <c r="W30" s="30"/>
      <c r="X30" s="30"/>
      <c r="Y30" s="30"/>
      <c r="Z30" s="30"/>
      <c r="AA30" s="31"/>
    </row>
    <row r="31" spans="1:27" s="6" customFormat="1" ht="15" customHeight="1">
      <c r="A31" s="102"/>
      <c r="B31" s="104"/>
      <c r="C31" s="46" t="s">
        <v>35</v>
      </c>
      <c r="D31" s="42">
        <v>0</v>
      </c>
      <c r="E31" s="42">
        <v>0</v>
      </c>
      <c r="F31" s="42">
        <v>0</v>
      </c>
      <c r="G31" s="42">
        <v>0</v>
      </c>
      <c r="H31" s="42">
        <v>0</v>
      </c>
      <c r="I31" s="42">
        <v>0</v>
      </c>
      <c r="J31" s="39">
        <v>0</v>
      </c>
      <c r="K31" s="15">
        <v>0</v>
      </c>
      <c r="L31" s="16">
        <f t="shared" si="9"/>
        <v>0</v>
      </c>
      <c r="N31" s="22" t="str">
        <f t="shared" si="3"/>
        <v>이상무</v>
      </c>
      <c r="O31" s="22"/>
      <c r="P31" s="22" t="str">
        <f t="shared" si="4"/>
        <v>이상무</v>
      </c>
      <c r="Q31" s="22" t="str">
        <f t="shared" si="5"/>
        <v>이상무</v>
      </c>
      <c r="R31" s="19"/>
      <c r="S31" s="30"/>
      <c r="T31" s="30"/>
      <c r="U31" s="30"/>
      <c r="V31" s="30"/>
      <c r="W31" s="30"/>
      <c r="X31" s="30"/>
      <c r="Y31" s="30"/>
      <c r="Z31" s="30"/>
      <c r="AA31" s="31"/>
    </row>
    <row r="32" spans="1:27" s="6" customFormat="1" ht="15" customHeight="1">
      <c r="A32" s="102"/>
      <c r="B32" s="104"/>
      <c r="C32" s="46" t="s">
        <v>36</v>
      </c>
      <c r="D32" s="42">
        <v>0</v>
      </c>
      <c r="E32" s="42">
        <v>0</v>
      </c>
      <c r="F32" s="42">
        <v>0</v>
      </c>
      <c r="G32" s="42">
        <v>0</v>
      </c>
      <c r="H32" s="42">
        <v>0</v>
      </c>
      <c r="I32" s="42">
        <v>0</v>
      </c>
      <c r="J32" s="39">
        <v>0</v>
      </c>
      <c r="K32" s="15">
        <v>0</v>
      </c>
      <c r="L32" s="16">
        <f t="shared" si="9"/>
        <v>0</v>
      </c>
      <c r="N32" s="22" t="str">
        <f t="shared" si="3"/>
        <v>이상무</v>
      </c>
      <c r="O32" s="22"/>
      <c r="P32" s="22" t="str">
        <f t="shared" si="4"/>
        <v>이상무</v>
      </c>
      <c r="Q32" s="22" t="str">
        <f t="shared" si="5"/>
        <v>이상무</v>
      </c>
      <c r="R32" s="19"/>
      <c r="S32" s="30"/>
      <c r="T32" s="30"/>
      <c r="U32" s="30"/>
      <c r="V32" s="30"/>
      <c r="W32" s="30"/>
      <c r="X32" s="30"/>
      <c r="Y32" s="30"/>
      <c r="Z32" s="30"/>
      <c r="AA32" s="31"/>
    </row>
    <row r="33" spans="1:27" s="6" customFormat="1" ht="15" customHeight="1">
      <c r="A33" s="102"/>
      <c r="B33" s="103" t="s">
        <v>37</v>
      </c>
      <c r="C33" s="105"/>
      <c r="D33" s="43">
        <f>SUM(D34)</f>
        <v>0</v>
      </c>
      <c r="E33" s="43">
        <f t="shared" ref="E33:L33" si="16">SUM(E34)</f>
        <v>0</v>
      </c>
      <c r="F33" s="43">
        <f t="shared" si="16"/>
        <v>0</v>
      </c>
      <c r="G33" s="43">
        <f t="shared" si="16"/>
        <v>0</v>
      </c>
      <c r="H33" s="43">
        <f t="shared" si="16"/>
        <v>0</v>
      </c>
      <c r="I33" s="43">
        <f t="shared" si="16"/>
        <v>0</v>
      </c>
      <c r="J33" s="40">
        <f t="shared" si="16"/>
        <v>0</v>
      </c>
      <c r="K33" s="9">
        <f t="shared" si="16"/>
        <v>0</v>
      </c>
      <c r="L33" s="10">
        <f t="shared" si="16"/>
        <v>0</v>
      </c>
      <c r="N33" s="22" t="str">
        <f t="shared" si="3"/>
        <v>이상무</v>
      </c>
      <c r="O33" s="22" t="str">
        <f>IF(COUNTIF(S33:AA33,"불일치")&gt;0,"확인요","이상무")</f>
        <v>이상무</v>
      </c>
      <c r="P33" s="22" t="str">
        <f t="shared" si="4"/>
        <v>이상무</v>
      </c>
      <c r="Q33" s="22" t="str">
        <f t="shared" si="5"/>
        <v>이상무</v>
      </c>
      <c r="R33" s="19"/>
      <c r="S33" s="28" t="str">
        <f t="shared" ref="S33:AA33" si="17">IF(D33=SUM(D34),"일치","불일치")</f>
        <v>일치</v>
      </c>
      <c r="T33" s="28" t="str">
        <f t="shared" si="17"/>
        <v>일치</v>
      </c>
      <c r="U33" s="28" t="str">
        <f t="shared" si="17"/>
        <v>일치</v>
      </c>
      <c r="V33" s="28" t="str">
        <f t="shared" si="17"/>
        <v>일치</v>
      </c>
      <c r="W33" s="28" t="str">
        <f t="shared" si="17"/>
        <v>일치</v>
      </c>
      <c r="X33" s="28" t="str">
        <f t="shared" si="17"/>
        <v>일치</v>
      </c>
      <c r="Y33" s="28" t="str">
        <f t="shared" si="17"/>
        <v>일치</v>
      </c>
      <c r="Z33" s="28" t="str">
        <f t="shared" si="17"/>
        <v>일치</v>
      </c>
      <c r="AA33" s="29" t="str">
        <f t="shared" si="17"/>
        <v>일치</v>
      </c>
    </row>
    <row r="34" spans="1:27" s="6" customFormat="1" ht="15" customHeight="1">
      <c r="A34" s="102"/>
      <c r="B34" s="60"/>
      <c r="C34" s="46" t="s">
        <v>37</v>
      </c>
      <c r="D34" s="42"/>
      <c r="E34" s="42"/>
      <c r="F34" s="42">
        <v>0</v>
      </c>
      <c r="G34" s="42">
        <v>0</v>
      </c>
      <c r="H34" s="42">
        <v>0</v>
      </c>
      <c r="I34" s="42">
        <v>0</v>
      </c>
      <c r="J34" s="39">
        <v>0</v>
      </c>
      <c r="K34" s="15">
        <v>0</v>
      </c>
      <c r="L34" s="16">
        <f t="shared" si="9"/>
        <v>0</v>
      </c>
      <c r="N34" s="22" t="str">
        <f t="shared" si="3"/>
        <v>이상무</v>
      </c>
      <c r="O34" s="22"/>
      <c r="P34" s="22" t="str">
        <f t="shared" si="4"/>
        <v>이상무</v>
      </c>
      <c r="Q34" s="22" t="str">
        <f t="shared" si="5"/>
        <v>이상무</v>
      </c>
      <c r="R34" s="19"/>
      <c r="S34" s="30"/>
      <c r="T34" s="30"/>
      <c r="U34" s="30"/>
      <c r="V34" s="30"/>
      <c r="W34" s="30"/>
      <c r="X34" s="30"/>
      <c r="Y34" s="30"/>
      <c r="Z34" s="30"/>
      <c r="AA34" s="31"/>
    </row>
    <row r="35" spans="1:27" s="6" customFormat="1" ht="15" customHeight="1">
      <c r="A35" s="102"/>
      <c r="B35" s="103" t="s">
        <v>38</v>
      </c>
      <c r="C35" s="105"/>
      <c r="D35" s="43">
        <f>SUM(D36:D38)</f>
        <v>0</v>
      </c>
      <c r="E35" s="43">
        <f t="shared" ref="E35:L35" si="18">SUM(E36:E38)</f>
        <v>0</v>
      </c>
      <c r="F35" s="43">
        <f t="shared" si="18"/>
        <v>0</v>
      </c>
      <c r="G35" s="43">
        <f t="shared" si="18"/>
        <v>0</v>
      </c>
      <c r="H35" s="43">
        <f t="shared" si="18"/>
        <v>0</v>
      </c>
      <c r="I35" s="43">
        <f t="shared" si="18"/>
        <v>0</v>
      </c>
      <c r="J35" s="40">
        <f t="shared" si="18"/>
        <v>0</v>
      </c>
      <c r="K35" s="9">
        <f t="shared" si="18"/>
        <v>0</v>
      </c>
      <c r="L35" s="10">
        <f t="shared" si="18"/>
        <v>0</v>
      </c>
      <c r="N35" s="22" t="str">
        <f t="shared" si="3"/>
        <v>이상무</v>
      </c>
      <c r="O35" s="22" t="str">
        <f>IF(COUNTIF(S35:AA35,"불일치")&gt;0,"확인요","이상무")</f>
        <v>이상무</v>
      </c>
      <c r="P35" s="22" t="str">
        <f t="shared" si="4"/>
        <v>이상무</v>
      </c>
      <c r="Q35" s="22" t="str">
        <f t="shared" si="5"/>
        <v>이상무</v>
      </c>
      <c r="S35" s="28" t="str">
        <f>IF(D35=SUM(D36:D38),"일치","불일치")</f>
        <v>일치</v>
      </c>
      <c r="T35" s="28" t="str">
        <f t="shared" ref="T35:AA35" si="19">IF(E35=SUM(E36:E38),"일치","불일치")</f>
        <v>일치</v>
      </c>
      <c r="U35" s="28" t="str">
        <f t="shared" si="19"/>
        <v>일치</v>
      </c>
      <c r="V35" s="28" t="str">
        <f t="shared" si="19"/>
        <v>일치</v>
      </c>
      <c r="W35" s="28" t="str">
        <f t="shared" si="19"/>
        <v>일치</v>
      </c>
      <c r="X35" s="28" t="str">
        <f t="shared" si="19"/>
        <v>일치</v>
      </c>
      <c r="Y35" s="28" t="str">
        <f t="shared" si="19"/>
        <v>일치</v>
      </c>
      <c r="Z35" s="28" t="str">
        <f t="shared" si="19"/>
        <v>일치</v>
      </c>
      <c r="AA35" s="29" t="str">
        <f t="shared" si="19"/>
        <v>일치</v>
      </c>
    </row>
    <row r="36" spans="1:27" s="6" customFormat="1" ht="15" customHeight="1">
      <c r="A36" s="102"/>
      <c r="B36" s="104"/>
      <c r="C36" s="46" t="s">
        <v>39</v>
      </c>
      <c r="D36" s="42">
        <v>0</v>
      </c>
      <c r="E36" s="42">
        <v>0</v>
      </c>
      <c r="F36" s="42">
        <v>0</v>
      </c>
      <c r="G36" s="42">
        <v>0</v>
      </c>
      <c r="H36" s="42">
        <v>0</v>
      </c>
      <c r="I36" s="42">
        <v>0</v>
      </c>
      <c r="J36" s="39">
        <v>0</v>
      </c>
      <c r="K36" s="15">
        <v>0</v>
      </c>
      <c r="L36" s="16">
        <f t="shared" si="9"/>
        <v>0</v>
      </c>
      <c r="N36" s="22" t="str">
        <f t="shared" si="3"/>
        <v>이상무</v>
      </c>
      <c r="O36" s="22"/>
      <c r="P36" s="22" t="str">
        <f t="shared" si="4"/>
        <v>이상무</v>
      </c>
      <c r="Q36" s="22" t="str">
        <f t="shared" si="5"/>
        <v>이상무</v>
      </c>
      <c r="S36" s="30"/>
      <c r="T36" s="30"/>
      <c r="U36" s="30"/>
      <c r="V36" s="30"/>
      <c r="W36" s="30"/>
      <c r="X36" s="30"/>
      <c r="Y36" s="30"/>
      <c r="Z36" s="30"/>
      <c r="AA36" s="31"/>
    </row>
    <row r="37" spans="1:27" s="6" customFormat="1" ht="15" customHeight="1">
      <c r="A37" s="102"/>
      <c r="B37" s="104"/>
      <c r="C37" s="46" t="s">
        <v>40</v>
      </c>
      <c r="D37" s="42">
        <v>0</v>
      </c>
      <c r="E37" s="42">
        <v>0</v>
      </c>
      <c r="F37" s="42">
        <v>0</v>
      </c>
      <c r="G37" s="42">
        <v>0</v>
      </c>
      <c r="H37" s="42">
        <v>0</v>
      </c>
      <c r="I37" s="42">
        <v>0</v>
      </c>
      <c r="J37" s="39">
        <v>0</v>
      </c>
      <c r="K37" s="15">
        <v>0</v>
      </c>
      <c r="L37" s="16">
        <f t="shared" si="9"/>
        <v>0</v>
      </c>
      <c r="N37" s="22" t="str">
        <f t="shared" si="3"/>
        <v>이상무</v>
      </c>
      <c r="O37" s="22"/>
      <c r="P37" s="22" t="str">
        <f t="shared" si="4"/>
        <v>이상무</v>
      </c>
      <c r="Q37" s="22" t="str">
        <f t="shared" si="5"/>
        <v>이상무</v>
      </c>
      <c r="S37" s="30"/>
      <c r="T37" s="30"/>
      <c r="U37" s="30"/>
      <c r="V37" s="30"/>
      <c r="W37" s="30"/>
      <c r="X37" s="30"/>
      <c r="Y37" s="30"/>
      <c r="Z37" s="30"/>
      <c r="AA37" s="31"/>
    </row>
    <row r="38" spans="1:27" s="6" customFormat="1" ht="15" customHeight="1">
      <c r="A38" s="102"/>
      <c r="B38" s="104"/>
      <c r="C38" s="46" t="s">
        <v>41</v>
      </c>
      <c r="D38" s="42">
        <v>0</v>
      </c>
      <c r="E38" s="42">
        <v>0</v>
      </c>
      <c r="F38" s="42">
        <v>0</v>
      </c>
      <c r="G38" s="42">
        <v>0</v>
      </c>
      <c r="H38" s="42">
        <v>0</v>
      </c>
      <c r="I38" s="42">
        <v>0</v>
      </c>
      <c r="J38" s="39">
        <v>0</v>
      </c>
      <c r="K38" s="15">
        <v>0</v>
      </c>
      <c r="L38" s="16">
        <f t="shared" si="9"/>
        <v>0</v>
      </c>
      <c r="N38" s="22" t="str">
        <f t="shared" si="3"/>
        <v>이상무</v>
      </c>
      <c r="O38" s="22"/>
      <c r="P38" s="22" t="str">
        <f t="shared" si="4"/>
        <v>이상무</v>
      </c>
      <c r="Q38" s="22" t="str">
        <f t="shared" si="5"/>
        <v>이상무</v>
      </c>
      <c r="S38" s="30"/>
      <c r="T38" s="30"/>
      <c r="U38" s="30"/>
      <c r="V38" s="30"/>
      <c r="W38" s="30"/>
      <c r="X38" s="30"/>
      <c r="Y38" s="30"/>
      <c r="Z38" s="30"/>
      <c r="AA38" s="31"/>
    </row>
    <row r="39" spans="1:27" s="6" customFormat="1" ht="15" customHeight="1">
      <c r="A39" s="87" t="s">
        <v>42</v>
      </c>
      <c r="B39" s="88"/>
      <c r="C39" s="113"/>
      <c r="D39" s="44">
        <f>(D40+D45+D47+D51)</f>
        <v>0</v>
      </c>
      <c r="E39" s="44">
        <f t="shared" ref="E39:L39" si="20">(E40+E45+E47+E51)</f>
        <v>0</v>
      </c>
      <c r="F39" s="44">
        <f t="shared" si="20"/>
        <v>0</v>
      </c>
      <c r="G39" s="44">
        <f t="shared" si="20"/>
        <v>0</v>
      </c>
      <c r="H39" s="44">
        <f t="shared" si="20"/>
        <v>0</v>
      </c>
      <c r="I39" s="44">
        <f t="shared" si="20"/>
        <v>0</v>
      </c>
      <c r="J39" s="44">
        <f t="shared" si="20"/>
        <v>0</v>
      </c>
      <c r="K39" s="44">
        <f t="shared" si="20"/>
        <v>0</v>
      </c>
      <c r="L39" s="81">
        <f t="shared" si="20"/>
        <v>0</v>
      </c>
      <c r="N39" s="22" t="str">
        <f t="shared" si="3"/>
        <v>이상무</v>
      </c>
      <c r="O39" s="22" t="str">
        <f t="shared" ref="O39:O40" si="21">IF(COUNTIF(S39:AA39,"불일치")&gt;0,"확인요","이상무")</f>
        <v>이상무</v>
      </c>
      <c r="P39" s="22" t="str">
        <f t="shared" si="4"/>
        <v>이상무</v>
      </c>
      <c r="Q39" s="22" t="str">
        <f t="shared" si="5"/>
        <v>이상무</v>
      </c>
      <c r="S39" s="26" t="str">
        <f>IF(D39=SUM(D40,D45,D47,D5),"일치","불일치")</f>
        <v>일치</v>
      </c>
      <c r="T39" s="26" t="str">
        <f t="shared" ref="T39:AA39" si="22">IF(E39=SUM(E40,E45,E47,E5),"일치","불일치")</f>
        <v>일치</v>
      </c>
      <c r="U39" s="26" t="str">
        <f t="shared" si="22"/>
        <v>일치</v>
      </c>
      <c r="V39" s="26" t="str">
        <f t="shared" si="22"/>
        <v>일치</v>
      </c>
      <c r="W39" s="26" t="str">
        <f t="shared" si="22"/>
        <v>일치</v>
      </c>
      <c r="X39" s="26" t="str">
        <f t="shared" si="22"/>
        <v>일치</v>
      </c>
      <c r="Y39" s="26" t="str">
        <f t="shared" si="22"/>
        <v>일치</v>
      </c>
      <c r="Z39" s="26" t="str">
        <f t="shared" si="22"/>
        <v>일치</v>
      </c>
      <c r="AA39" s="26" t="str">
        <f t="shared" si="22"/>
        <v>일치</v>
      </c>
    </row>
    <row r="40" spans="1:27" s="6" customFormat="1" ht="15" customHeight="1">
      <c r="A40" s="114"/>
      <c r="B40" s="103" t="s">
        <v>43</v>
      </c>
      <c r="C40" s="105"/>
      <c r="D40" s="43">
        <f>SUM(D41:D44)</f>
        <v>0</v>
      </c>
      <c r="E40" s="43">
        <f t="shared" ref="E40:L40" si="23">SUM(E41:E44)</f>
        <v>0</v>
      </c>
      <c r="F40" s="43">
        <f t="shared" si="23"/>
        <v>0</v>
      </c>
      <c r="G40" s="43">
        <f t="shared" si="23"/>
        <v>0</v>
      </c>
      <c r="H40" s="43">
        <f t="shared" si="23"/>
        <v>0</v>
      </c>
      <c r="I40" s="43">
        <f t="shared" si="23"/>
        <v>0</v>
      </c>
      <c r="J40" s="43">
        <f t="shared" si="23"/>
        <v>0</v>
      </c>
      <c r="K40" s="43">
        <f t="shared" si="23"/>
        <v>0</v>
      </c>
      <c r="L40" s="82">
        <f t="shared" si="23"/>
        <v>0</v>
      </c>
      <c r="N40" s="22" t="str">
        <f t="shared" si="3"/>
        <v>이상무</v>
      </c>
      <c r="O40" s="22" t="str">
        <f t="shared" si="21"/>
        <v>이상무</v>
      </c>
      <c r="P40" s="22" t="str">
        <f t="shared" si="4"/>
        <v>이상무</v>
      </c>
      <c r="Q40" s="22" t="str">
        <f t="shared" si="5"/>
        <v>이상무</v>
      </c>
      <c r="S40" s="28" t="str">
        <f>IF(D40=SUM(D41:D44),"일치","불일치")</f>
        <v>일치</v>
      </c>
      <c r="T40" s="28" t="str">
        <f t="shared" ref="T40:AA40" si="24">IF(E40=SUM(E41:E44),"일치","불일치")</f>
        <v>일치</v>
      </c>
      <c r="U40" s="28" t="str">
        <f t="shared" si="24"/>
        <v>일치</v>
      </c>
      <c r="V40" s="28" t="str">
        <f t="shared" si="24"/>
        <v>일치</v>
      </c>
      <c r="W40" s="28" t="str">
        <f t="shared" si="24"/>
        <v>일치</v>
      </c>
      <c r="X40" s="28" t="str">
        <f t="shared" si="24"/>
        <v>일치</v>
      </c>
      <c r="Y40" s="28" t="str">
        <f t="shared" si="24"/>
        <v>일치</v>
      </c>
      <c r="Z40" s="28" t="str">
        <f t="shared" si="24"/>
        <v>일치</v>
      </c>
      <c r="AA40" s="29" t="str">
        <f t="shared" si="24"/>
        <v>일치</v>
      </c>
    </row>
    <row r="41" spans="1:27" s="6" customFormat="1" ht="15" customHeight="1">
      <c r="A41" s="115"/>
      <c r="B41" s="106"/>
      <c r="C41" s="46" t="s">
        <v>44</v>
      </c>
      <c r="D41" s="42"/>
      <c r="E41" s="42">
        <v>0</v>
      </c>
      <c r="F41" s="42">
        <v>0</v>
      </c>
      <c r="G41" s="42">
        <v>0</v>
      </c>
      <c r="H41" s="42">
        <v>0</v>
      </c>
      <c r="I41" s="42">
        <v>0</v>
      </c>
      <c r="J41" s="39">
        <v>0</v>
      </c>
      <c r="K41" s="15">
        <v>0</v>
      </c>
      <c r="L41" s="16">
        <f t="shared" si="9"/>
        <v>0</v>
      </c>
      <c r="N41" s="22" t="str">
        <f t="shared" si="3"/>
        <v>이상무</v>
      </c>
      <c r="O41" s="22"/>
      <c r="P41" s="22" t="str">
        <f t="shared" si="4"/>
        <v>이상무</v>
      </c>
      <c r="Q41" s="22" t="str">
        <f t="shared" si="5"/>
        <v>이상무</v>
      </c>
      <c r="S41" s="30"/>
      <c r="T41" s="30"/>
      <c r="U41" s="30"/>
      <c r="V41" s="30"/>
      <c r="W41" s="30"/>
      <c r="X41" s="30"/>
      <c r="Y41" s="30"/>
      <c r="Z41" s="30"/>
      <c r="AA41" s="31"/>
    </row>
    <row r="42" spans="1:27" s="6" customFormat="1" ht="15" customHeight="1">
      <c r="A42" s="115"/>
      <c r="B42" s="107"/>
      <c r="C42" s="46" t="s">
        <v>45</v>
      </c>
      <c r="D42" s="42"/>
      <c r="E42" s="42">
        <v>0</v>
      </c>
      <c r="F42" s="42">
        <v>0</v>
      </c>
      <c r="G42" s="42">
        <v>0</v>
      </c>
      <c r="H42" s="42">
        <v>0</v>
      </c>
      <c r="I42" s="42">
        <v>0</v>
      </c>
      <c r="J42" s="39">
        <v>0</v>
      </c>
      <c r="K42" s="15">
        <v>0</v>
      </c>
      <c r="L42" s="16">
        <f t="shared" si="9"/>
        <v>0</v>
      </c>
      <c r="N42" s="22" t="str">
        <f t="shared" si="3"/>
        <v>이상무</v>
      </c>
      <c r="O42" s="22"/>
      <c r="P42" s="22" t="str">
        <f t="shared" si="4"/>
        <v>이상무</v>
      </c>
      <c r="Q42" s="22" t="str">
        <f t="shared" si="5"/>
        <v>이상무</v>
      </c>
      <c r="S42" s="30"/>
      <c r="T42" s="30"/>
      <c r="U42" s="30"/>
      <c r="V42" s="30"/>
      <c r="W42" s="30"/>
      <c r="X42" s="30"/>
      <c r="Y42" s="30"/>
      <c r="Z42" s="30"/>
      <c r="AA42" s="31"/>
    </row>
    <row r="43" spans="1:27" s="6" customFormat="1" ht="15" customHeight="1">
      <c r="A43" s="115"/>
      <c r="B43" s="107"/>
      <c r="C43" s="46" t="s">
        <v>46</v>
      </c>
      <c r="D43" s="42"/>
      <c r="E43" s="42">
        <v>0</v>
      </c>
      <c r="F43" s="42">
        <v>0</v>
      </c>
      <c r="G43" s="42">
        <v>0</v>
      </c>
      <c r="H43" s="42">
        <v>0</v>
      </c>
      <c r="I43" s="42">
        <v>0</v>
      </c>
      <c r="J43" s="39">
        <v>0</v>
      </c>
      <c r="K43" s="15">
        <v>0</v>
      </c>
      <c r="L43" s="16">
        <f t="shared" si="9"/>
        <v>0</v>
      </c>
      <c r="N43" s="22" t="str">
        <f t="shared" si="3"/>
        <v>이상무</v>
      </c>
      <c r="O43" s="22"/>
      <c r="P43" s="22" t="str">
        <f t="shared" si="4"/>
        <v>이상무</v>
      </c>
      <c r="Q43" s="22" t="str">
        <f t="shared" si="5"/>
        <v>이상무</v>
      </c>
      <c r="S43" s="30"/>
      <c r="T43" s="30"/>
      <c r="U43" s="30"/>
      <c r="V43" s="30"/>
      <c r="W43" s="30"/>
      <c r="X43" s="30"/>
      <c r="Y43" s="30"/>
      <c r="Z43" s="30"/>
      <c r="AA43" s="31"/>
    </row>
    <row r="44" spans="1:27" s="6" customFormat="1" ht="15" customHeight="1">
      <c r="A44" s="115"/>
      <c r="B44" s="108"/>
      <c r="C44" s="46" t="s">
        <v>47</v>
      </c>
      <c r="D44" s="42"/>
      <c r="E44" s="42">
        <v>0</v>
      </c>
      <c r="F44" s="42">
        <v>0</v>
      </c>
      <c r="G44" s="42">
        <v>0</v>
      </c>
      <c r="H44" s="42">
        <v>0</v>
      </c>
      <c r="I44" s="42">
        <v>0</v>
      </c>
      <c r="J44" s="39">
        <v>0</v>
      </c>
      <c r="K44" s="15">
        <v>0</v>
      </c>
      <c r="L44" s="16">
        <f t="shared" si="9"/>
        <v>0</v>
      </c>
      <c r="N44" s="22" t="str">
        <f t="shared" si="3"/>
        <v>이상무</v>
      </c>
      <c r="O44" s="22"/>
      <c r="P44" s="22" t="str">
        <f t="shared" si="4"/>
        <v>이상무</v>
      </c>
      <c r="Q44" s="22" t="str">
        <f t="shared" si="5"/>
        <v>이상무</v>
      </c>
      <c r="S44" s="30"/>
      <c r="T44" s="30"/>
      <c r="U44" s="30"/>
      <c r="V44" s="30"/>
      <c r="W44" s="30"/>
      <c r="X44" s="30"/>
      <c r="Y44" s="30"/>
      <c r="Z44" s="30"/>
      <c r="AA44" s="31"/>
    </row>
    <row r="45" spans="1:27" s="6" customFormat="1" ht="15" customHeight="1">
      <c r="A45" s="115"/>
      <c r="B45" s="103" t="s">
        <v>48</v>
      </c>
      <c r="C45" s="105"/>
      <c r="D45" s="43">
        <f>SUM(D46:D46)</f>
        <v>0</v>
      </c>
      <c r="E45" s="43">
        <f t="shared" ref="E45:L45" si="25">SUM(E46:E46)</f>
        <v>0</v>
      </c>
      <c r="F45" s="43">
        <f t="shared" si="25"/>
        <v>0</v>
      </c>
      <c r="G45" s="43">
        <f t="shared" si="25"/>
        <v>0</v>
      </c>
      <c r="H45" s="43">
        <f t="shared" si="25"/>
        <v>0</v>
      </c>
      <c r="I45" s="43">
        <f t="shared" si="25"/>
        <v>0</v>
      </c>
      <c r="J45" s="43">
        <f t="shared" si="25"/>
        <v>0</v>
      </c>
      <c r="K45" s="43">
        <f t="shared" si="25"/>
        <v>0</v>
      </c>
      <c r="L45" s="82">
        <f t="shared" si="25"/>
        <v>0</v>
      </c>
      <c r="N45" s="22" t="str">
        <f t="shared" si="3"/>
        <v>이상무</v>
      </c>
      <c r="O45" s="22" t="str">
        <f>IF(COUNTIF(S45:AA45,"불일치")&gt;0,"확인요","이상무")</f>
        <v>이상무</v>
      </c>
      <c r="P45" s="22" t="str">
        <f t="shared" si="4"/>
        <v>이상무</v>
      </c>
      <c r="Q45" s="22" t="str">
        <f t="shared" si="5"/>
        <v>이상무</v>
      </c>
      <c r="S45" s="28" t="str">
        <f t="shared" ref="S45:AA45" si="26">IF(D45=SUM(D46),"일치","불일치")</f>
        <v>일치</v>
      </c>
      <c r="T45" s="28" t="str">
        <f t="shared" si="26"/>
        <v>일치</v>
      </c>
      <c r="U45" s="28" t="str">
        <f t="shared" si="26"/>
        <v>일치</v>
      </c>
      <c r="V45" s="28" t="str">
        <f t="shared" si="26"/>
        <v>일치</v>
      </c>
      <c r="W45" s="28" t="str">
        <f t="shared" si="26"/>
        <v>일치</v>
      </c>
      <c r="X45" s="28" t="str">
        <f t="shared" si="26"/>
        <v>일치</v>
      </c>
      <c r="Y45" s="28" t="str">
        <f t="shared" si="26"/>
        <v>일치</v>
      </c>
      <c r="Z45" s="28" t="str">
        <f t="shared" si="26"/>
        <v>일치</v>
      </c>
      <c r="AA45" s="29" t="str">
        <f t="shared" si="26"/>
        <v>일치</v>
      </c>
    </row>
    <row r="46" spans="1:27" s="6" customFormat="1" ht="15" customHeight="1">
      <c r="A46" s="115"/>
      <c r="B46" s="60"/>
      <c r="C46" s="46" t="s">
        <v>48</v>
      </c>
      <c r="D46" s="42"/>
      <c r="E46" s="42">
        <v>0</v>
      </c>
      <c r="F46" s="42">
        <v>0</v>
      </c>
      <c r="G46" s="42">
        <v>0</v>
      </c>
      <c r="H46" s="42">
        <v>0</v>
      </c>
      <c r="I46" s="42">
        <v>0</v>
      </c>
      <c r="J46" s="39">
        <v>0</v>
      </c>
      <c r="K46" s="15">
        <v>0</v>
      </c>
      <c r="L46" s="16">
        <f t="shared" si="9"/>
        <v>0</v>
      </c>
      <c r="N46" s="22" t="str">
        <f t="shared" si="3"/>
        <v>이상무</v>
      </c>
      <c r="O46" s="22"/>
      <c r="P46" s="22" t="str">
        <f t="shared" si="4"/>
        <v>이상무</v>
      </c>
      <c r="Q46" s="22" t="str">
        <f t="shared" si="5"/>
        <v>이상무</v>
      </c>
      <c r="S46" s="30"/>
      <c r="T46" s="30"/>
      <c r="U46" s="30"/>
      <c r="V46" s="30"/>
      <c r="W46" s="30"/>
      <c r="X46" s="30"/>
      <c r="Y46" s="30"/>
      <c r="Z46" s="30"/>
      <c r="AA46" s="31"/>
    </row>
    <row r="47" spans="1:27" s="6" customFormat="1" ht="15" customHeight="1">
      <c r="A47" s="115"/>
      <c r="B47" s="103" t="s">
        <v>49</v>
      </c>
      <c r="C47" s="105"/>
      <c r="D47" s="43">
        <f>SUM(D48:D50)</f>
        <v>0</v>
      </c>
      <c r="E47" s="43">
        <f t="shared" ref="E47:L47" si="27">SUM(E48:E50)</f>
        <v>0</v>
      </c>
      <c r="F47" s="43">
        <f t="shared" si="27"/>
        <v>0</v>
      </c>
      <c r="G47" s="43">
        <f t="shared" si="27"/>
        <v>0</v>
      </c>
      <c r="H47" s="43">
        <f t="shared" si="27"/>
        <v>0</v>
      </c>
      <c r="I47" s="43">
        <f t="shared" si="27"/>
        <v>0</v>
      </c>
      <c r="J47" s="43">
        <f t="shared" si="27"/>
        <v>0</v>
      </c>
      <c r="K47" s="43">
        <f t="shared" si="27"/>
        <v>0</v>
      </c>
      <c r="L47" s="82">
        <f t="shared" si="27"/>
        <v>0</v>
      </c>
      <c r="N47" s="22" t="str">
        <f t="shared" si="3"/>
        <v>이상무</v>
      </c>
      <c r="O47" s="22" t="str">
        <f>IF(COUNTIF(S47:AA47,"불일치")&gt;0,"확인요","이상무")</f>
        <v>이상무</v>
      </c>
      <c r="P47" s="22" t="str">
        <f t="shared" si="4"/>
        <v>이상무</v>
      </c>
      <c r="Q47" s="22" t="str">
        <f t="shared" si="5"/>
        <v>이상무</v>
      </c>
      <c r="S47" s="28" t="str">
        <f>IF(D47=SUM(D48:D50),"일치","불일치")</f>
        <v>일치</v>
      </c>
      <c r="T47" s="28" t="str">
        <f t="shared" ref="T47:AA47" si="28">IF(E47=SUM(E48:E50),"일치","불일치")</f>
        <v>일치</v>
      </c>
      <c r="U47" s="28" t="str">
        <f t="shared" si="28"/>
        <v>일치</v>
      </c>
      <c r="V47" s="28" t="str">
        <f t="shared" si="28"/>
        <v>일치</v>
      </c>
      <c r="W47" s="28" t="str">
        <f t="shared" si="28"/>
        <v>일치</v>
      </c>
      <c r="X47" s="28" t="str">
        <f t="shared" si="28"/>
        <v>일치</v>
      </c>
      <c r="Y47" s="28" t="str">
        <f t="shared" si="28"/>
        <v>일치</v>
      </c>
      <c r="Z47" s="28" t="str">
        <f t="shared" si="28"/>
        <v>일치</v>
      </c>
      <c r="AA47" s="28" t="str">
        <f t="shared" si="28"/>
        <v>일치</v>
      </c>
    </row>
    <row r="48" spans="1:27" s="6" customFormat="1" ht="15" customHeight="1">
      <c r="A48" s="115"/>
      <c r="B48" s="106"/>
      <c r="C48" s="55" t="s">
        <v>71</v>
      </c>
      <c r="D48" s="42"/>
      <c r="E48" s="42">
        <v>0</v>
      </c>
      <c r="F48" s="42">
        <v>0</v>
      </c>
      <c r="G48" s="42">
        <v>0</v>
      </c>
      <c r="H48" s="42">
        <v>0</v>
      </c>
      <c r="I48" s="42">
        <v>0</v>
      </c>
      <c r="J48" s="39">
        <v>0</v>
      </c>
      <c r="K48" s="15">
        <v>0</v>
      </c>
      <c r="L48" s="16">
        <f t="shared" si="9"/>
        <v>0</v>
      </c>
      <c r="N48" s="22" t="str">
        <f t="shared" si="3"/>
        <v>이상무</v>
      </c>
      <c r="O48" s="22"/>
      <c r="P48" s="22" t="str">
        <f t="shared" si="4"/>
        <v>이상무</v>
      </c>
      <c r="Q48" s="22" t="str">
        <f t="shared" si="5"/>
        <v>이상무</v>
      </c>
      <c r="S48" s="30"/>
      <c r="T48" s="30"/>
      <c r="U48" s="30"/>
      <c r="V48" s="30"/>
      <c r="W48" s="30"/>
      <c r="X48" s="30"/>
      <c r="Y48" s="30"/>
      <c r="Z48" s="30"/>
      <c r="AA48" s="31"/>
    </row>
    <row r="49" spans="1:27" s="6" customFormat="1" ht="15" customHeight="1">
      <c r="A49" s="115"/>
      <c r="B49" s="108"/>
      <c r="C49" s="55" t="s">
        <v>72</v>
      </c>
      <c r="D49" s="42"/>
      <c r="E49" s="42">
        <v>0</v>
      </c>
      <c r="F49" s="42">
        <v>0</v>
      </c>
      <c r="G49" s="42">
        <v>0</v>
      </c>
      <c r="H49" s="42">
        <v>0</v>
      </c>
      <c r="I49" s="42">
        <v>0</v>
      </c>
      <c r="J49" s="39">
        <v>0</v>
      </c>
      <c r="K49" s="15">
        <v>0</v>
      </c>
      <c r="L49" s="16">
        <f t="shared" si="9"/>
        <v>0</v>
      </c>
      <c r="N49" s="22" t="str">
        <f t="shared" si="3"/>
        <v>이상무</v>
      </c>
      <c r="O49" s="22"/>
      <c r="P49" s="22" t="str">
        <f t="shared" si="4"/>
        <v>이상무</v>
      </c>
      <c r="Q49" s="22" t="str">
        <f t="shared" si="5"/>
        <v>이상무</v>
      </c>
      <c r="S49" s="30"/>
      <c r="T49" s="30"/>
      <c r="U49" s="30"/>
      <c r="V49" s="30"/>
      <c r="W49" s="30"/>
      <c r="X49" s="30"/>
      <c r="Y49" s="30"/>
      <c r="Z49" s="30"/>
      <c r="AA49" s="31"/>
    </row>
    <row r="50" spans="1:27" s="6" customFormat="1" ht="15" customHeight="1">
      <c r="A50" s="115"/>
      <c r="B50" s="62"/>
      <c r="C50" s="55" t="s">
        <v>90</v>
      </c>
      <c r="D50" s="42"/>
      <c r="E50" s="42">
        <v>0</v>
      </c>
      <c r="F50" s="42">
        <v>0</v>
      </c>
      <c r="G50" s="42">
        <v>0</v>
      </c>
      <c r="H50" s="42">
        <v>0</v>
      </c>
      <c r="I50" s="42">
        <v>0</v>
      </c>
      <c r="J50" s="39">
        <v>0</v>
      </c>
      <c r="K50" s="15">
        <v>0</v>
      </c>
      <c r="L50" s="16">
        <f t="shared" ref="L50" si="29">E50-G50-K50</f>
        <v>0</v>
      </c>
      <c r="N50" s="22" t="str">
        <f t="shared" ref="N50" si="30">IF(L50=E50-G50-K50,"이상무","확인요")</f>
        <v>이상무</v>
      </c>
      <c r="O50" s="22"/>
      <c r="P50" s="22" t="str">
        <f t="shared" ref="P50" si="31">IF(E50&gt;=G50,"이상무","확인요")</f>
        <v>이상무</v>
      </c>
      <c r="Q50" s="22" t="str">
        <f t="shared" ref="Q50" si="32">IF(OR(I50&lt;0,K50&lt;0,L50&lt;0),"확인요","이상무")</f>
        <v>이상무</v>
      </c>
      <c r="S50" s="30"/>
      <c r="T50" s="30"/>
      <c r="U50" s="30"/>
      <c r="V50" s="30"/>
      <c r="W50" s="30"/>
      <c r="X50" s="30"/>
      <c r="Y50" s="30"/>
      <c r="Z50" s="30"/>
      <c r="AA50" s="31"/>
    </row>
    <row r="51" spans="1:27" s="6" customFormat="1" ht="15" customHeight="1">
      <c r="A51" s="115"/>
      <c r="B51" s="103" t="s">
        <v>50</v>
      </c>
      <c r="C51" s="105"/>
      <c r="D51" s="43">
        <f>SUM(D52:D58)</f>
        <v>0</v>
      </c>
      <c r="E51" s="43">
        <f t="shared" ref="E51:L51" si="33">SUM(E52:E58)</f>
        <v>0</v>
      </c>
      <c r="F51" s="43">
        <f t="shared" si="33"/>
        <v>0</v>
      </c>
      <c r="G51" s="43">
        <f t="shared" si="33"/>
        <v>0</v>
      </c>
      <c r="H51" s="43">
        <f t="shared" si="33"/>
        <v>0</v>
      </c>
      <c r="I51" s="43">
        <f t="shared" si="33"/>
        <v>0</v>
      </c>
      <c r="J51" s="43">
        <f t="shared" si="33"/>
        <v>0</v>
      </c>
      <c r="K51" s="43">
        <f t="shared" si="33"/>
        <v>0</v>
      </c>
      <c r="L51" s="82">
        <f t="shared" si="33"/>
        <v>0</v>
      </c>
      <c r="N51" s="22" t="str">
        <f t="shared" si="3"/>
        <v>이상무</v>
      </c>
      <c r="O51" s="22" t="str">
        <f>IF(COUNTIF(S51:AA51,"불일치")&gt;0,"확인요","이상무")</f>
        <v>이상무</v>
      </c>
      <c r="P51" s="22" t="str">
        <f t="shared" si="4"/>
        <v>이상무</v>
      </c>
      <c r="Q51" s="22" t="str">
        <f t="shared" si="5"/>
        <v>이상무</v>
      </c>
      <c r="S51" s="28" t="str">
        <f>IF(D51=SUM(D52:D58),"일치","불일치")</f>
        <v>일치</v>
      </c>
      <c r="T51" s="28" t="str">
        <f t="shared" ref="T51:AA51" si="34">IF(E51=SUM(E52:E58),"일치","불일치")</f>
        <v>일치</v>
      </c>
      <c r="U51" s="28" t="str">
        <f t="shared" si="34"/>
        <v>일치</v>
      </c>
      <c r="V51" s="28" t="str">
        <f t="shared" si="34"/>
        <v>일치</v>
      </c>
      <c r="W51" s="28" t="str">
        <f t="shared" si="34"/>
        <v>일치</v>
      </c>
      <c r="X51" s="28" t="str">
        <f t="shared" si="34"/>
        <v>일치</v>
      </c>
      <c r="Y51" s="28" t="str">
        <f t="shared" si="34"/>
        <v>일치</v>
      </c>
      <c r="Z51" s="28" t="str">
        <f t="shared" si="34"/>
        <v>일치</v>
      </c>
      <c r="AA51" s="29" t="str">
        <f t="shared" si="34"/>
        <v>일치</v>
      </c>
    </row>
    <row r="52" spans="1:27" s="6" customFormat="1" ht="15" customHeight="1">
      <c r="A52" s="115"/>
      <c r="B52" s="104"/>
      <c r="C52" s="46" t="s">
        <v>51</v>
      </c>
      <c r="D52" s="42">
        <v>0</v>
      </c>
      <c r="E52" s="42">
        <v>0</v>
      </c>
      <c r="F52" s="42">
        <v>0</v>
      </c>
      <c r="G52" s="42">
        <v>0</v>
      </c>
      <c r="H52" s="42">
        <v>0</v>
      </c>
      <c r="I52" s="42">
        <v>0</v>
      </c>
      <c r="J52" s="39">
        <v>0</v>
      </c>
      <c r="K52" s="15">
        <v>0</v>
      </c>
      <c r="L52" s="16">
        <f t="shared" si="9"/>
        <v>0</v>
      </c>
      <c r="N52" s="22" t="str">
        <f t="shared" si="3"/>
        <v>이상무</v>
      </c>
      <c r="O52" s="22"/>
      <c r="P52" s="22" t="str">
        <f t="shared" si="4"/>
        <v>이상무</v>
      </c>
      <c r="Q52" s="22" t="str">
        <f t="shared" si="5"/>
        <v>이상무</v>
      </c>
      <c r="S52" s="30"/>
      <c r="T52" s="30"/>
      <c r="U52" s="30"/>
      <c r="V52" s="30"/>
      <c r="W52" s="30"/>
      <c r="X52" s="30"/>
      <c r="Y52" s="30"/>
      <c r="Z52" s="30"/>
      <c r="AA52" s="31"/>
    </row>
    <row r="53" spans="1:27" s="6" customFormat="1" ht="15" customHeight="1">
      <c r="A53" s="115"/>
      <c r="B53" s="104"/>
      <c r="C53" s="46" t="s">
        <v>52</v>
      </c>
      <c r="D53" s="42">
        <v>0</v>
      </c>
      <c r="E53" s="42">
        <v>0</v>
      </c>
      <c r="F53" s="42">
        <v>0</v>
      </c>
      <c r="G53" s="42">
        <v>0</v>
      </c>
      <c r="H53" s="42">
        <v>0</v>
      </c>
      <c r="I53" s="42">
        <v>0</v>
      </c>
      <c r="J53" s="39">
        <v>0</v>
      </c>
      <c r="K53" s="15">
        <v>0</v>
      </c>
      <c r="L53" s="16">
        <f t="shared" si="9"/>
        <v>0</v>
      </c>
      <c r="N53" s="22" t="str">
        <f t="shared" si="3"/>
        <v>이상무</v>
      </c>
      <c r="O53" s="22"/>
      <c r="P53" s="22" t="str">
        <f t="shared" si="4"/>
        <v>이상무</v>
      </c>
      <c r="Q53" s="22" t="str">
        <f t="shared" si="5"/>
        <v>이상무</v>
      </c>
      <c r="S53" s="30"/>
      <c r="T53" s="30"/>
      <c r="U53" s="30"/>
      <c r="V53" s="30"/>
      <c r="W53" s="30"/>
      <c r="X53" s="30"/>
      <c r="Y53" s="30"/>
      <c r="Z53" s="30"/>
      <c r="AA53" s="31"/>
    </row>
    <row r="54" spans="1:27" s="6" customFormat="1" ht="15" customHeight="1">
      <c r="A54" s="115"/>
      <c r="B54" s="104"/>
      <c r="C54" s="46" t="s">
        <v>53</v>
      </c>
      <c r="D54" s="42">
        <v>0</v>
      </c>
      <c r="E54" s="42">
        <v>0</v>
      </c>
      <c r="F54" s="42">
        <v>0</v>
      </c>
      <c r="G54" s="42">
        <v>0</v>
      </c>
      <c r="H54" s="42">
        <v>0</v>
      </c>
      <c r="I54" s="42">
        <v>0</v>
      </c>
      <c r="J54" s="39">
        <v>0</v>
      </c>
      <c r="K54" s="15">
        <v>0</v>
      </c>
      <c r="L54" s="16">
        <f t="shared" si="9"/>
        <v>0</v>
      </c>
      <c r="N54" s="22" t="str">
        <f t="shared" si="3"/>
        <v>이상무</v>
      </c>
      <c r="O54" s="22"/>
      <c r="P54" s="22" t="str">
        <f t="shared" si="4"/>
        <v>이상무</v>
      </c>
      <c r="Q54" s="22" t="str">
        <f t="shared" si="5"/>
        <v>이상무</v>
      </c>
      <c r="S54" s="30"/>
      <c r="T54" s="30"/>
      <c r="U54" s="30"/>
      <c r="V54" s="30"/>
      <c r="W54" s="30"/>
      <c r="X54" s="30"/>
      <c r="Y54" s="30"/>
      <c r="Z54" s="30"/>
      <c r="AA54" s="31"/>
    </row>
    <row r="55" spans="1:27" s="6" customFormat="1" ht="15" customHeight="1">
      <c r="A55" s="115"/>
      <c r="B55" s="104"/>
      <c r="C55" s="46" t="s">
        <v>54</v>
      </c>
      <c r="D55" s="42">
        <v>0</v>
      </c>
      <c r="E55" s="42">
        <v>0</v>
      </c>
      <c r="F55" s="42">
        <v>0</v>
      </c>
      <c r="G55" s="42">
        <v>0</v>
      </c>
      <c r="H55" s="42">
        <v>0</v>
      </c>
      <c r="I55" s="42">
        <v>0</v>
      </c>
      <c r="J55" s="39">
        <v>0</v>
      </c>
      <c r="K55" s="15">
        <v>0</v>
      </c>
      <c r="L55" s="16">
        <f t="shared" si="9"/>
        <v>0</v>
      </c>
      <c r="N55" s="22" t="str">
        <f t="shared" si="3"/>
        <v>이상무</v>
      </c>
      <c r="O55" s="22"/>
      <c r="P55" s="22" t="str">
        <f t="shared" si="4"/>
        <v>이상무</v>
      </c>
      <c r="Q55" s="22" t="str">
        <f t="shared" si="5"/>
        <v>이상무</v>
      </c>
      <c r="S55" s="30"/>
      <c r="T55" s="30"/>
      <c r="U55" s="30"/>
      <c r="V55" s="30"/>
      <c r="W55" s="30"/>
      <c r="X55" s="30"/>
      <c r="Y55" s="30"/>
      <c r="Z55" s="30"/>
      <c r="AA55" s="31"/>
    </row>
    <row r="56" spans="1:27" s="6" customFormat="1" ht="15" customHeight="1">
      <c r="A56" s="115"/>
      <c r="B56" s="104"/>
      <c r="C56" s="46" t="s">
        <v>55</v>
      </c>
      <c r="D56" s="42">
        <v>0</v>
      </c>
      <c r="E56" s="42">
        <v>0</v>
      </c>
      <c r="F56" s="42">
        <v>0</v>
      </c>
      <c r="G56" s="42">
        <v>0</v>
      </c>
      <c r="H56" s="42">
        <v>0</v>
      </c>
      <c r="I56" s="42">
        <v>0</v>
      </c>
      <c r="J56" s="39">
        <v>0</v>
      </c>
      <c r="K56" s="15">
        <v>0</v>
      </c>
      <c r="L56" s="16">
        <f t="shared" si="9"/>
        <v>0</v>
      </c>
      <c r="N56" s="22" t="str">
        <f t="shared" si="3"/>
        <v>이상무</v>
      </c>
      <c r="O56" s="22"/>
      <c r="P56" s="22" t="str">
        <f t="shared" si="4"/>
        <v>이상무</v>
      </c>
      <c r="Q56" s="22" t="str">
        <f t="shared" si="5"/>
        <v>이상무</v>
      </c>
      <c r="S56" s="30"/>
      <c r="T56" s="30"/>
      <c r="U56" s="30"/>
      <c r="V56" s="30"/>
      <c r="W56" s="30"/>
      <c r="X56" s="30"/>
      <c r="Y56" s="30"/>
      <c r="Z56" s="30"/>
      <c r="AA56" s="31"/>
    </row>
    <row r="57" spans="1:27" s="6" customFormat="1" ht="15" customHeight="1">
      <c r="A57" s="115"/>
      <c r="B57" s="104"/>
      <c r="C57" s="46" t="s">
        <v>56</v>
      </c>
      <c r="D57" s="42">
        <v>0</v>
      </c>
      <c r="E57" s="42">
        <v>0</v>
      </c>
      <c r="F57" s="42">
        <v>0</v>
      </c>
      <c r="G57" s="42">
        <v>0</v>
      </c>
      <c r="H57" s="42">
        <v>0</v>
      </c>
      <c r="I57" s="42">
        <v>0</v>
      </c>
      <c r="J57" s="39">
        <v>0</v>
      </c>
      <c r="K57" s="15">
        <v>0</v>
      </c>
      <c r="L57" s="16">
        <f t="shared" si="9"/>
        <v>0</v>
      </c>
      <c r="N57" s="22" t="str">
        <f t="shared" si="3"/>
        <v>이상무</v>
      </c>
      <c r="O57" s="22"/>
      <c r="P57" s="22" t="str">
        <f t="shared" si="4"/>
        <v>이상무</v>
      </c>
      <c r="Q57" s="22" t="str">
        <f t="shared" si="5"/>
        <v>이상무</v>
      </c>
      <c r="S57" s="30"/>
      <c r="T57" s="30"/>
      <c r="U57" s="30"/>
      <c r="V57" s="30"/>
      <c r="W57" s="30"/>
      <c r="X57" s="30"/>
      <c r="Y57" s="30"/>
      <c r="Z57" s="30"/>
      <c r="AA57" s="31"/>
    </row>
    <row r="58" spans="1:27" s="6" customFormat="1" ht="15" customHeight="1">
      <c r="A58" s="115"/>
      <c r="B58" s="104"/>
      <c r="C58" s="46" t="s">
        <v>57</v>
      </c>
      <c r="D58" s="42">
        <v>0</v>
      </c>
      <c r="E58" s="42">
        <v>0</v>
      </c>
      <c r="F58" s="42">
        <v>0</v>
      </c>
      <c r="G58" s="42">
        <v>0</v>
      </c>
      <c r="H58" s="42">
        <v>0</v>
      </c>
      <c r="I58" s="42">
        <v>0</v>
      </c>
      <c r="J58" s="39">
        <v>0</v>
      </c>
      <c r="K58" s="15">
        <v>0</v>
      </c>
      <c r="L58" s="16">
        <f t="shared" si="9"/>
        <v>0</v>
      </c>
      <c r="N58" s="22" t="str">
        <f t="shared" si="3"/>
        <v>이상무</v>
      </c>
      <c r="O58" s="22"/>
      <c r="P58" s="22" t="str">
        <f t="shared" si="4"/>
        <v>이상무</v>
      </c>
      <c r="Q58" s="22" t="str">
        <f t="shared" si="5"/>
        <v>이상무</v>
      </c>
      <c r="S58" s="30"/>
      <c r="T58" s="30"/>
      <c r="U58" s="30"/>
      <c r="V58" s="30"/>
      <c r="W58" s="30"/>
      <c r="X58" s="30"/>
      <c r="Y58" s="30"/>
      <c r="Z58" s="30"/>
      <c r="AA58" s="31"/>
    </row>
    <row r="59" spans="1:27" ht="15" customHeight="1">
      <c r="A59" s="87" t="s">
        <v>60</v>
      </c>
      <c r="B59" s="109"/>
      <c r="C59" s="109"/>
      <c r="D59" s="45">
        <f>SUM(D60,D62,D64,D66,D69,D71,D73)</f>
        <v>0</v>
      </c>
      <c r="E59" s="45">
        <f t="shared" ref="E59:L59" si="35">SUM(E60,E62,E64,E66,E69,E71,E73)</f>
        <v>0</v>
      </c>
      <c r="F59" s="45">
        <f t="shared" si="35"/>
        <v>0</v>
      </c>
      <c r="G59" s="45">
        <f t="shared" si="35"/>
        <v>0</v>
      </c>
      <c r="H59" s="45">
        <f t="shared" si="35"/>
        <v>0</v>
      </c>
      <c r="I59" s="45">
        <f t="shared" si="35"/>
        <v>0</v>
      </c>
      <c r="J59" s="11">
        <f t="shared" si="35"/>
        <v>0</v>
      </c>
      <c r="K59" s="11">
        <f t="shared" si="35"/>
        <v>0</v>
      </c>
      <c r="L59" s="83">
        <f t="shared" si="35"/>
        <v>0</v>
      </c>
      <c r="N59" s="22" t="str">
        <f t="shared" ref="N59:N74" si="36">IF(L59=E59-G59-K59,"이상무","확인요")</f>
        <v>이상무</v>
      </c>
      <c r="O59" s="22" t="str">
        <f>IF(COUNTIF(S59:AA59,"불일치")&gt;0,"확인요","이상무")</f>
        <v>이상무</v>
      </c>
      <c r="P59" s="22" t="str">
        <f t="shared" ref="P59:P74" si="37">IF(E59&gt;=G59,"이상무","확인요")</f>
        <v>이상무</v>
      </c>
      <c r="Q59" s="22" t="str">
        <f t="shared" ref="Q59:Q74" si="38">IF(OR(I59&lt;0,K59&lt;0,L59&lt;0),"확인요","이상무")</f>
        <v>이상무</v>
      </c>
      <c r="S59" s="26" t="str">
        <f t="shared" ref="S59:AA59" si="39">IF(D59=SUM(D60,D62,D64,D66,D69,D71),"일치","불일치")</f>
        <v>일치</v>
      </c>
      <c r="T59" s="33" t="str">
        <f t="shared" si="39"/>
        <v>일치</v>
      </c>
      <c r="U59" s="33" t="str">
        <f t="shared" si="39"/>
        <v>일치</v>
      </c>
      <c r="V59" s="33" t="str">
        <f t="shared" si="39"/>
        <v>일치</v>
      </c>
      <c r="W59" s="33" t="str">
        <f t="shared" si="39"/>
        <v>일치</v>
      </c>
      <c r="X59" s="33" t="str">
        <f t="shared" si="39"/>
        <v>일치</v>
      </c>
      <c r="Y59" s="33" t="str">
        <f t="shared" si="39"/>
        <v>일치</v>
      </c>
      <c r="Z59" s="33" t="str">
        <f t="shared" si="39"/>
        <v>일치</v>
      </c>
      <c r="AA59" s="34" t="str">
        <f t="shared" si="39"/>
        <v>일치</v>
      </c>
    </row>
    <row r="60" spans="1:27" ht="15" customHeight="1">
      <c r="A60" s="111"/>
      <c r="B60" s="103" t="s">
        <v>61</v>
      </c>
      <c r="C60" s="103"/>
      <c r="D60" s="43">
        <f>SUM(D61)</f>
        <v>0</v>
      </c>
      <c r="E60" s="43">
        <f>SUM(E61)</f>
        <v>0</v>
      </c>
      <c r="F60" s="43">
        <f>SUM(F61)</f>
        <v>0</v>
      </c>
      <c r="G60" s="43">
        <f>SUM(G61)</f>
        <v>0</v>
      </c>
      <c r="H60" s="43">
        <f t="shared" ref="H60:L60" si="40">SUM(H61)</f>
        <v>0</v>
      </c>
      <c r="I60" s="43">
        <f t="shared" si="40"/>
        <v>0</v>
      </c>
      <c r="J60" s="9">
        <f t="shared" si="40"/>
        <v>0</v>
      </c>
      <c r="K60" s="9">
        <f t="shared" si="40"/>
        <v>0</v>
      </c>
      <c r="L60" s="10">
        <f t="shared" si="40"/>
        <v>0</v>
      </c>
      <c r="N60" s="22" t="str">
        <f t="shared" si="36"/>
        <v>이상무</v>
      </c>
      <c r="O60" s="22" t="str">
        <f>IF(COUNTIF(S60:AA60,"불일치")&gt;0,"확인요","이상무")</f>
        <v>이상무</v>
      </c>
      <c r="P60" s="22" t="str">
        <f t="shared" si="37"/>
        <v>이상무</v>
      </c>
      <c r="Q60" s="22" t="str">
        <f t="shared" si="38"/>
        <v>이상무</v>
      </c>
      <c r="S60" s="28" t="str">
        <f>IF(D60=SUM(D61),"일치","불일치")</f>
        <v>일치</v>
      </c>
      <c r="T60" s="28" t="str">
        <f>IF(E60=SUM(E61),"일치","불일치")</f>
        <v>일치</v>
      </c>
      <c r="U60" s="28" t="str">
        <f>IF(F60=SUM(F61),"일치","불일치")</f>
        <v>일치</v>
      </c>
      <c r="V60" s="28" t="str">
        <f>IF(G60=SUM(G61),"일치","불일치")</f>
        <v>일치</v>
      </c>
      <c r="W60" s="28" t="str">
        <f t="shared" ref="W60:AA60" si="41">IF(H60=SUM(H61),"일치","불일치")</f>
        <v>일치</v>
      </c>
      <c r="X60" s="28" t="str">
        <f t="shared" si="41"/>
        <v>일치</v>
      </c>
      <c r="Y60" s="28" t="str">
        <f t="shared" si="41"/>
        <v>일치</v>
      </c>
      <c r="Z60" s="28" t="str">
        <f t="shared" si="41"/>
        <v>일치</v>
      </c>
      <c r="AA60" s="29" t="str">
        <f t="shared" si="41"/>
        <v>일치</v>
      </c>
    </row>
    <row r="61" spans="1:27" ht="15" customHeight="1">
      <c r="A61" s="112"/>
      <c r="B61" s="61"/>
      <c r="C61" s="60" t="s">
        <v>61</v>
      </c>
      <c r="D61" s="42">
        <v>0</v>
      </c>
      <c r="E61" s="42">
        <v>0</v>
      </c>
      <c r="F61" s="42">
        <v>0</v>
      </c>
      <c r="G61" s="42">
        <v>0</v>
      </c>
      <c r="H61" s="42">
        <v>0</v>
      </c>
      <c r="I61" s="42">
        <v>0</v>
      </c>
      <c r="J61" s="15">
        <v>0</v>
      </c>
      <c r="K61" s="15">
        <v>0</v>
      </c>
      <c r="L61" s="16">
        <f>E61-G61-K61</f>
        <v>0</v>
      </c>
      <c r="N61" s="22" t="str">
        <f>IF(L61=E61-G61-K61,"이상무","확인요")</f>
        <v>이상무</v>
      </c>
      <c r="O61" s="22"/>
      <c r="P61" s="22" t="str">
        <f>IF(E61&gt;=G61,"이상무","확인요")</f>
        <v>이상무</v>
      </c>
      <c r="Q61" s="22" t="str">
        <f t="shared" si="38"/>
        <v>이상무</v>
      </c>
      <c r="S61" s="30"/>
      <c r="T61" s="30"/>
      <c r="U61" s="30"/>
      <c r="V61" s="30"/>
      <c r="W61" s="30"/>
      <c r="X61" s="30"/>
      <c r="Y61" s="30"/>
      <c r="Z61" s="30"/>
      <c r="AA61" s="31"/>
    </row>
    <row r="62" spans="1:27" ht="15" customHeight="1">
      <c r="A62" s="112"/>
      <c r="B62" s="103" t="s">
        <v>62</v>
      </c>
      <c r="C62" s="103"/>
      <c r="D62" s="43">
        <f>SUM(D63)</f>
        <v>0</v>
      </c>
      <c r="E62" s="43">
        <f>SUM(E63)</f>
        <v>0</v>
      </c>
      <c r="F62" s="43">
        <f>SUM(F63)</f>
        <v>0</v>
      </c>
      <c r="G62" s="43">
        <f>SUM(G63)</f>
        <v>0</v>
      </c>
      <c r="H62" s="43">
        <f t="shared" ref="H62:L62" si="42">SUM(H63)</f>
        <v>0</v>
      </c>
      <c r="I62" s="43">
        <f t="shared" si="42"/>
        <v>0</v>
      </c>
      <c r="J62" s="9">
        <f t="shared" si="42"/>
        <v>0</v>
      </c>
      <c r="K62" s="9">
        <f t="shared" si="42"/>
        <v>0</v>
      </c>
      <c r="L62" s="10">
        <f t="shared" si="42"/>
        <v>0</v>
      </c>
      <c r="N62" s="22" t="str">
        <f t="shared" si="36"/>
        <v>이상무</v>
      </c>
      <c r="O62" s="22" t="str">
        <f>IF(COUNTIF(S62:AA62,"불일치")&gt;0,"확인요","이상무")</f>
        <v>이상무</v>
      </c>
      <c r="P62" s="22" t="str">
        <f t="shared" si="37"/>
        <v>이상무</v>
      </c>
      <c r="Q62" s="22" t="str">
        <f t="shared" si="38"/>
        <v>이상무</v>
      </c>
      <c r="S62" s="28" t="str">
        <f>IF(D62=SUM(D63),"일치","불일치")</f>
        <v>일치</v>
      </c>
      <c r="T62" s="28" t="str">
        <f>IF(E62=SUM(E63),"일치","불일치")</f>
        <v>일치</v>
      </c>
      <c r="U62" s="28" t="str">
        <f>IF(F62=SUM(F63),"일치","불일치")</f>
        <v>일치</v>
      </c>
      <c r="V62" s="28" t="str">
        <f>IF(G62=SUM(G63),"일치","불일치")</f>
        <v>일치</v>
      </c>
      <c r="W62" s="28" t="str">
        <f t="shared" ref="W62:AA62" si="43">IF(H62=SUM(H63),"일치","불일치")</f>
        <v>일치</v>
      </c>
      <c r="X62" s="28" t="str">
        <f t="shared" si="43"/>
        <v>일치</v>
      </c>
      <c r="Y62" s="28" t="str">
        <f t="shared" si="43"/>
        <v>일치</v>
      </c>
      <c r="Z62" s="28" t="str">
        <f t="shared" si="43"/>
        <v>일치</v>
      </c>
      <c r="AA62" s="29" t="str">
        <f t="shared" si="43"/>
        <v>일치</v>
      </c>
    </row>
    <row r="63" spans="1:27" ht="15" customHeight="1">
      <c r="A63" s="112"/>
      <c r="B63" s="60"/>
      <c r="C63" s="60" t="s">
        <v>62</v>
      </c>
      <c r="D63" s="42">
        <v>0</v>
      </c>
      <c r="E63" s="42">
        <v>0</v>
      </c>
      <c r="F63" s="42">
        <v>0</v>
      </c>
      <c r="G63" s="42">
        <v>0</v>
      </c>
      <c r="H63" s="42">
        <v>0</v>
      </c>
      <c r="I63" s="42">
        <v>0</v>
      </c>
      <c r="J63" s="15">
        <v>0</v>
      </c>
      <c r="K63" s="15">
        <v>0</v>
      </c>
      <c r="L63" s="16">
        <f>E63-G63-K63</f>
        <v>0</v>
      </c>
      <c r="N63" s="22" t="str">
        <f>IF(L63=E63-G63-K63,"이상무","확인요")</f>
        <v>이상무</v>
      </c>
      <c r="O63" s="22"/>
      <c r="P63" s="22" t="str">
        <f>IF(E63&gt;=G63,"이상무","확인요")</f>
        <v>이상무</v>
      </c>
      <c r="Q63" s="22" t="str">
        <f t="shared" si="38"/>
        <v>이상무</v>
      </c>
      <c r="S63" s="30"/>
      <c r="T63" s="30"/>
      <c r="U63" s="30"/>
      <c r="V63" s="30"/>
      <c r="W63" s="30"/>
      <c r="X63" s="30"/>
      <c r="Y63" s="30"/>
      <c r="Z63" s="30"/>
      <c r="AA63" s="31"/>
    </row>
    <row r="64" spans="1:27" ht="15" customHeight="1">
      <c r="A64" s="112"/>
      <c r="B64" s="103" t="s">
        <v>63</v>
      </c>
      <c r="C64" s="103"/>
      <c r="D64" s="48">
        <f t="shared" ref="D64:L64" si="44">SUM(D65)</f>
        <v>0</v>
      </c>
      <c r="E64" s="48">
        <f t="shared" si="44"/>
        <v>0</v>
      </c>
      <c r="F64" s="48">
        <f t="shared" si="44"/>
        <v>0</v>
      </c>
      <c r="G64" s="48">
        <f t="shared" si="44"/>
        <v>0</v>
      </c>
      <c r="H64" s="43">
        <f t="shared" si="44"/>
        <v>0</v>
      </c>
      <c r="I64" s="43">
        <f t="shared" si="44"/>
        <v>0</v>
      </c>
      <c r="J64" s="9">
        <f t="shared" si="44"/>
        <v>0</v>
      </c>
      <c r="K64" s="9">
        <f t="shared" si="44"/>
        <v>0</v>
      </c>
      <c r="L64" s="10">
        <f t="shared" si="44"/>
        <v>0</v>
      </c>
      <c r="N64" s="22" t="str">
        <f t="shared" si="36"/>
        <v>이상무</v>
      </c>
      <c r="O64" s="22" t="str">
        <f>IF(COUNTIF(S64:AA64,"불일치")&gt;0,"확인요","이상무")</f>
        <v>이상무</v>
      </c>
      <c r="P64" s="22" t="str">
        <f t="shared" si="37"/>
        <v>이상무</v>
      </c>
      <c r="Q64" s="22" t="str">
        <f t="shared" si="38"/>
        <v>이상무</v>
      </c>
      <c r="S64" s="28" t="str">
        <f t="shared" ref="S64:AA64" si="45">IF(D64=SUM(D65),"일치","불일치")</f>
        <v>일치</v>
      </c>
      <c r="T64" s="28" t="str">
        <f t="shared" si="45"/>
        <v>일치</v>
      </c>
      <c r="U64" s="28" t="str">
        <f t="shared" si="45"/>
        <v>일치</v>
      </c>
      <c r="V64" s="28" t="str">
        <f t="shared" si="45"/>
        <v>일치</v>
      </c>
      <c r="W64" s="28" t="str">
        <f t="shared" si="45"/>
        <v>일치</v>
      </c>
      <c r="X64" s="28" t="str">
        <f t="shared" si="45"/>
        <v>일치</v>
      </c>
      <c r="Y64" s="28" t="str">
        <f t="shared" si="45"/>
        <v>일치</v>
      </c>
      <c r="Z64" s="28" t="str">
        <f t="shared" si="45"/>
        <v>일치</v>
      </c>
      <c r="AA64" s="29" t="str">
        <f t="shared" si="45"/>
        <v>일치</v>
      </c>
    </row>
    <row r="65" spans="1:27" ht="15" customHeight="1">
      <c r="A65" s="112"/>
      <c r="B65" s="60"/>
      <c r="C65" s="46" t="s">
        <v>59</v>
      </c>
      <c r="D65" s="54"/>
      <c r="E65" s="54"/>
      <c r="F65" s="54"/>
      <c r="G65" s="54"/>
      <c r="H65" s="49">
        <v>0</v>
      </c>
      <c r="I65" s="42">
        <v>0</v>
      </c>
      <c r="J65" s="15">
        <v>0</v>
      </c>
      <c r="K65" s="15">
        <v>0</v>
      </c>
      <c r="L65" s="16">
        <f t="shared" ref="L65:L72" si="46">E65-G65-K65</f>
        <v>0</v>
      </c>
      <c r="N65" s="22" t="str">
        <f t="shared" si="36"/>
        <v>이상무</v>
      </c>
      <c r="O65" s="22"/>
      <c r="P65" s="22" t="str">
        <f t="shared" si="37"/>
        <v>이상무</v>
      </c>
      <c r="Q65" s="22" t="str">
        <f>IF(OR(I65&lt;0,K65&lt;0,L65&lt;0),"확인요","이상무")</f>
        <v>이상무</v>
      </c>
      <c r="S65" s="30"/>
      <c r="T65" s="30"/>
      <c r="U65" s="30"/>
      <c r="V65" s="30"/>
      <c r="W65" s="30"/>
      <c r="X65" s="30"/>
      <c r="Y65" s="30"/>
      <c r="Z65" s="30"/>
      <c r="AA65" s="31"/>
    </row>
    <row r="66" spans="1:27" ht="15" customHeight="1">
      <c r="A66" s="112"/>
      <c r="B66" s="103" t="s">
        <v>64</v>
      </c>
      <c r="C66" s="103"/>
      <c r="D66" s="53">
        <f>SUM(D67:D68)</f>
        <v>0</v>
      </c>
      <c r="E66" s="53">
        <f t="shared" ref="E66:L66" si="47">SUM(E67:E68)</f>
        <v>0</v>
      </c>
      <c r="F66" s="53">
        <f t="shared" si="47"/>
        <v>0</v>
      </c>
      <c r="G66" s="53">
        <f t="shared" si="47"/>
        <v>0</v>
      </c>
      <c r="H66" s="43">
        <f t="shared" si="47"/>
        <v>0</v>
      </c>
      <c r="I66" s="43">
        <f t="shared" si="47"/>
        <v>0</v>
      </c>
      <c r="J66" s="9">
        <f t="shared" si="47"/>
        <v>0</v>
      </c>
      <c r="K66" s="9">
        <f t="shared" si="47"/>
        <v>0</v>
      </c>
      <c r="L66" s="10">
        <f t="shared" si="47"/>
        <v>0</v>
      </c>
      <c r="N66" s="22" t="str">
        <f t="shared" si="36"/>
        <v>이상무</v>
      </c>
      <c r="O66" s="22" t="str">
        <f>IF(COUNTIF(S66:AA66,"불일치")&gt;0,"확인요","이상무")</f>
        <v>이상무</v>
      </c>
      <c r="P66" s="22" t="str">
        <f t="shared" si="37"/>
        <v>이상무</v>
      </c>
      <c r="Q66" s="22" t="str">
        <f t="shared" si="38"/>
        <v>이상무</v>
      </c>
      <c r="S66" s="28" t="str">
        <f t="shared" ref="S66" si="48">IF(D66=SUM(D67:D68),"일치","불일치")</f>
        <v>일치</v>
      </c>
      <c r="T66" s="28" t="str">
        <f t="shared" ref="T66" si="49">IF(E66=SUM(E67:E68),"일치","불일치")</f>
        <v>일치</v>
      </c>
      <c r="U66" s="28" t="str">
        <f t="shared" ref="U66" si="50">IF(F66=SUM(F67:F68),"일치","불일치")</f>
        <v>일치</v>
      </c>
      <c r="V66" s="28" t="str">
        <f t="shared" ref="V66" si="51">IF(G66=SUM(G67:G68),"일치","불일치")</f>
        <v>일치</v>
      </c>
      <c r="W66" s="28" t="str">
        <f t="shared" ref="W66" si="52">IF(H66=SUM(H67:H68),"일치","불일치")</f>
        <v>일치</v>
      </c>
      <c r="X66" s="28" t="str">
        <f t="shared" ref="X66" si="53">IF(I66=SUM(I67:I68),"일치","불일치")</f>
        <v>일치</v>
      </c>
      <c r="Y66" s="28" t="str">
        <f t="shared" ref="Y66" si="54">IF(J66=SUM(J67:J68),"일치","불일치")</f>
        <v>일치</v>
      </c>
      <c r="Z66" s="28" t="str">
        <f t="shared" ref="Z66" si="55">IF(K66=SUM(K67:K68),"일치","불일치")</f>
        <v>일치</v>
      </c>
      <c r="AA66" s="29" t="str">
        <f t="shared" ref="AA66" si="56">IF(L66=SUM(L67:L68),"일치","불일치")</f>
        <v>일치</v>
      </c>
    </row>
    <row r="67" spans="1:27" ht="15" customHeight="1">
      <c r="A67" s="112"/>
      <c r="B67" s="106"/>
      <c r="C67" s="60" t="s">
        <v>65</v>
      </c>
      <c r="D67" s="15">
        <v>0</v>
      </c>
      <c r="E67" s="15">
        <v>0</v>
      </c>
      <c r="F67" s="15">
        <v>0</v>
      </c>
      <c r="G67" s="15">
        <v>0</v>
      </c>
      <c r="H67" s="15">
        <v>0</v>
      </c>
      <c r="I67" s="15">
        <v>0</v>
      </c>
      <c r="J67" s="15">
        <v>0</v>
      </c>
      <c r="K67" s="15">
        <v>0</v>
      </c>
      <c r="L67" s="16">
        <f t="shared" si="46"/>
        <v>0</v>
      </c>
      <c r="N67" s="22" t="str">
        <f t="shared" si="36"/>
        <v>이상무</v>
      </c>
      <c r="O67" s="22"/>
      <c r="P67" s="22" t="str">
        <f t="shared" si="37"/>
        <v>이상무</v>
      </c>
      <c r="Q67" s="22" t="str">
        <f t="shared" si="38"/>
        <v>이상무</v>
      </c>
      <c r="S67" s="30"/>
      <c r="T67" s="30"/>
      <c r="U67" s="30"/>
      <c r="V67" s="30"/>
      <c r="W67" s="30"/>
      <c r="X67" s="30"/>
      <c r="Y67" s="30"/>
      <c r="Z67" s="30"/>
      <c r="AA67" s="31"/>
    </row>
    <row r="68" spans="1:27" ht="15" customHeight="1">
      <c r="A68" s="112"/>
      <c r="B68" s="107"/>
      <c r="C68" s="60" t="s">
        <v>66</v>
      </c>
      <c r="D68" s="15">
        <v>0</v>
      </c>
      <c r="E68" s="15">
        <v>0</v>
      </c>
      <c r="F68" s="15">
        <v>0</v>
      </c>
      <c r="G68" s="15">
        <v>0</v>
      </c>
      <c r="H68" s="15">
        <v>0</v>
      </c>
      <c r="I68" s="15">
        <v>0</v>
      </c>
      <c r="J68" s="15">
        <v>0</v>
      </c>
      <c r="K68" s="15">
        <v>0</v>
      </c>
      <c r="L68" s="16">
        <f t="shared" si="46"/>
        <v>0</v>
      </c>
      <c r="N68" s="22" t="str">
        <f t="shared" si="36"/>
        <v>이상무</v>
      </c>
      <c r="O68" s="22"/>
      <c r="P68" s="22" t="str">
        <f t="shared" si="37"/>
        <v>이상무</v>
      </c>
      <c r="Q68" s="22" t="str">
        <f t="shared" si="38"/>
        <v>이상무</v>
      </c>
      <c r="S68" s="30"/>
      <c r="T68" s="30"/>
      <c r="U68" s="30"/>
      <c r="V68" s="30"/>
      <c r="W68" s="30"/>
      <c r="X68" s="30"/>
      <c r="Y68" s="30"/>
      <c r="Z68" s="30"/>
      <c r="AA68" s="31"/>
    </row>
    <row r="69" spans="1:27" ht="15" customHeight="1">
      <c r="A69" s="112"/>
      <c r="B69" s="103" t="s">
        <v>67</v>
      </c>
      <c r="C69" s="103"/>
      <c r="D69" s="9">
        <f t="shared" ref="D69" si="57">SUM(D70)</f>
        <v>0</v>
      </c>
      <c r="E69" s="9">
        <f t="shared" ref="E69" si="58">SUM(E70)</f>
        <v>0</v>
      </c>
      <c r="F69" s="9">
        <f t="shared" ref="F69" si="59">SUM(F70)</f>
        <v>0</v>
      </c>
      <c r="G69" s="9">
        <f t="shared" ref="G69" si="60">SUM(G70)</f>
        <v>0</v>
      </c>
      <c r="H69" s="9">
        <f t="shared" ref="H69" si="61">SUM(H70)</f>
        <v>0</v>
      </c>
      <c r="I69" s="9">
        <f t="shared" ref="I69" si="62">SUM(I70)</f>
        <v>0</v>
      </c>
      <c r="J69" s="9">
        <f t="shared" ref="J69" si="63">SUM(J70)</f>
        <v>0</v>
      </c>
      <c r="K69" s="9">
        <f t="shared" ref="K69" si="64">SUM(K70)</f>
        <v>0</v>
      </c>
      <c r="L69" s="10">
        <f t="shared" ref="L69" si="65">SUM(L70)</f>
        <v>0</v>
      </c>
      <c r="N69" s="22" t="str">
        <f t="shared" si="36"/>
        <v>이상무</v>
      </c>
      <c r="O69" s="22" t="str">
        <f>IF(COUNTIF(S69:AA69,"불일치")&gt;0,"확인요","이상무")</f>
        <v>이상무</v>
      </c>
      <c r="P69" s="22" t="str">
        <f t="shared" si="37"/>
        <v>이상무</v>
      </c>
      <c r="Q69" s="22" t="str">
        <f t="shared" si="38"/>
        <v>이상무</v>
      </c>
      <c r="S69" s="28" t="str">
        <f t="shared" ref="S69" si="66">IF(D69=SUM(D70),"일치","불일치")</f>
        <v>일치</v>
      </c>
      <c r="T69" s="28" t="str">
        <f t="shared" ref="T69" si="67">IF(E69=SUM(E70),"일치","불일치")</f>
        <v>일치</v>
      </c>
      <c r="U69" s="28" t="str">
        <f t="shared" ref="U69" si="68">IF(F69=SUM(F70),"일치","불일치")</f>
        <v>일치</v>
      </c>
      <c r="V69" s="28" t="str">
        <f t="shared" ref="V69" si="69">IF(G69=SUM(G70),"일치","불일치")</f>
        <v>일치</v>
      </c>
      <c r="W69" s="28" t="str">
        <f t="shared" ref="W69" si="70">IF(H69=SUM(H70),"일치","불일치")</f>
        <v>일치</v>
      </c>
      <c r="X69" s="28" t="str">
        <f t="shared" ref="X69" si="71">IF(I69=SUM(I70),"일치","불일치")</f>
        <v>일치</v>
      </c>
      <c r="Y69" s="28" t="str">
        <f t="shared" ref="Y69" si="72">IF(J69=SUM(J70),"일치","불일치")</f>
        <v>일치</v>
      </c>
      <c r="Z69" s="28" t="str">
        <f t="shared" ref="Z69" si="73">IF(K69=SUM(K70),"일치","불일치")</f>
        <v>일치</v>
      </c>
      <c r="AA69" s="29" t="str">
        <f t="shared" ref="AA69" si="74">IF(L69=SUM(L70),"일치","불일치")</f>
        <v>일치</v>
      </c>
    </row>
    <row r="70" spans="1:27" ht="15" customHeight="1">
      <c r="A70" s="112"/>
      <c r="B70" s="60"/>
      <c r="C70" s="60" t="s">
        <v>68</v>
      </c>
      <c r="D70" s="15">
        <v>0</v>
      </c>
      <c r="E70" s="15">
        <v>0</v>
      </c>
      <c r="F70" s="15">
        <v>0</v>
      </c>
      <c r="G70" s="15">
        <v>0</v>
      </c>
      <c r="H70" s="15">
        <v>0</v>
      </c>
      <c r="I70" s="15">
        <v>0</v>
      </c>
      <c r="J70" s="15">
        <v>0</v>
      </c>
      <c r="K70" s="15">
        <v>0</v>
      </c>
      <c r="L70" s="16">
        <f t="shared" si="46"/>
        <v>0</v>
      </c>
      <c r="N70" s="22" t="str">
        <f t="shared" si="36"/>
        <v>이상무</v>
      </c>
      <c r="O70" s="22"/>
      <c r="P70" s="22" t="str">
        <f t="shared" si="37"/>
        <v>이상무</v>
      </c>
      <c r="Q70" s="22" t="str">
        <f t="shared" si="38"/>
        <v>이상무</v>
      </c>
      <c r="S70" s="30"/>
      <c r="T70" s="30"/>
      <c r="U70" s="30"/>
      <c r="V70" s="30"/>
      <c r="W70" s="30"/>
      <c r="X70" s="30"/>
      <c r="Y70" s="30"/>
      <c r="Z70" s="30"/>
      <c r="AA70" s="31"/>
    </row>
    <row r="71" spans="1:27" ht="15" customHeight="1">
      <c r="A71" s="112"/>
      <c r="B71" s="116" t="s">
        <v>69</v>
      </c>
      <c r="C71" s="116"/>
      <c r="D71" s="9">
        <f t="shared" ref="D71" si="75">SUM(D72)</f>
        <v>0</v>
      </c>
      <c r="E71" s="9">
        <f t="shared" ref="E71" si="76">SUM(E72)</f>
        <v>0</v>
      </c>
      <c r="F71" s="9">
        <f t="shared" ref="F71" si="77">SUM(F72)</f>
        <v>0</v>
      </c>
      <c r="G71" s="9">
        <f t="shared" ref="G71" si="78">SUM(G72)</f>
        <v>0</v>
      </c>
      <c r="H71" s="9">
        <f t="shared" ref="H71" si="79">SUM(H72)</f>
        <v>0</v>
      </c>
      <c r="I71" s="9">
        <f t="shared" ref="I71" si="80">SUM(I72)</f>
        <v>0</v>
      </c>
      <c r="J71" s="9">
        <f t="shared" ref="J71" si="81">SUM(J72)</f>
        <v>0</v>
      </c>
      <c r="K71" s="9">
        <f t="shared" ref="K71" si="82">SUM(K72)</f>
        <v>0</v>
      </c>
      <c r="L71" s="10">
        <f t="shared" ref="L71" si="83">SUM(L72)</f>
        <v>0</v>
      </c>
      <c r="N71" s="22" t="str">
        <f t="shared" si="36"/>
        <v>이상무</v>
      </c>
      <c r="O71" s="22" t="str">
        <f>IF(COUNTIF(S71:AA71,"불일치")&gt;0,"확인요","이상무")</f>
        <v>이상무</v>
      </c>
      <c r="P71" s="22" t="str">
        <f t="shared" si="37"/>
        <v>이상무</v>
      </c>
      <c r="Q71" s="22" t="str">
        <f t="shared" si="38"/>
        <v>이상무</v>
      </c>
      <c r="S71" s="28" t="str">
        <f t="shared" ref="S71" si="84">IF(D71=SUM(D72),"일치","불일치")</f>
        <v>일치</v>
      </c>
      <c r="T71" s="28" t="str">
        <f t="shared" ref="T71" si="85">IF(E71=SUM(E72),"일치","불일치")</f>
        <v>일치</v>
      </c>
      <c r="U71" s="28" t="str">
        <f t="shared" ref="U71" si="86">IF(F71=SUM(F72),"일치","불일치")</f>
        <v>일치</v>
      </c>
      <c r="V71" s="28" t="str">
        <f t="shared" ref="V71" si="87">IF(G71=SUM(G72),"일치","불일치")</f>
        <v>일치</v>
      </c>
      <c r="W71" s="28" t="str">
        <f t="shared" ref="W71" si="88">IF(H71=SUM(H72),"일치","불일치")</f>
        <v>일치</v>
      </c>
      <c r="X71" s="28" t="str">
        <f t="shared" ref="X71" si="89">IF(I71=SUM(I72),"일치","불일치")</f>
        <v>일치</v>
      </c>
      <c r="Y71" s="28" t="str">
        <f t="shared" ref="Y71" si="90">IF(J71=SUM(J72),"일치","불일치")</f>
        <v>일치</v>
      </c>
      <c r="Z71" s="28" t="str">
        <f t="shared" ref="Z71" si="91">IF(K71=SUM(K72),"일치","불일치")</f>
        <v>일치</v>
      </c>
      <c r="AA71" s="29" t="str">
        <f t="shared" ref="AA71" si="92">IF(L71=SUM(L72),"일치","불일치")</f>
        <v>일치</v>
      </c>
    </row>
    <row r="72" spans="1:27" ht="17.25" customHeight="1" thickBot="1">
      <c r="A72" s="112"/>
      <c r="B72" s="60"/>
      <c r="C72" s="60" t="s">
        <v>69</v>
      </c>
      <c r="D72" s="15">
        <v>0</v>
      </c>
      <c r="E72" s="15">
        <v>0</v>
      </c>
      <c r="F72" s="15">
        <v>0</v>
      </c>
      <c r="G72" s="15">
        <v>0</v>
      </c>
      <c r="H72" s="15">
        <v>0</v>
      </c>
      <c r="I72" s="15">
        <v>0</v>
      </c>
      <c r="J72" s="15">
        <v>0</v>
      </c>
      <c r="K72" s="15">
        <v>0</v>
      </c>
      <c r="L72" s="16">
        <f t="shared" si="46"/>
        <v>0</v>
      </c>
      <c r="N72" s="22" t="str">
        <f t="shared" si="36"/>
        <v>이상무</v>
      </c>
      <c r="O72" s="22"/>
      <c r="P72" s="22" t="str">
        <f t="shared" si="37"/>
        <v>이상무</v>
      </c>
      <c r="Q72" s="22" t="str">
        <f t="shared" si="38"/>
        <v>이상무</v>
      </c>
      <c r="S72" s="35"/>
      <c r="T72" s="35"/>
      <c r="U72" s="35"/>
      <c r="V72" s="35"/>
      <c r="W72" s="35"/>
      <c r="X72" s="35"/>
      <c r="Y72" s="35"/>
      <c r="Z72" s="35"/>
      <c r="AA72" s="36"/>
    </row>
    <row r="73" spans="1:27" ht="15" customHeight="1">
      <c r="A73" s="112"/>
      <c r="B73" s="110" t="s">
        <v>91</v>
      </c>
      <c r="C73" s="110"/>
      <c r="D73" s="37">
        <f>SUM(D74)</f>
        <v>0</v>
      </c>
      <c r="E73" s="37">
        <f t="shared" ref="E73:L73" si="93">SUM(E74)</f>
        <v>0</v>
      </c>
      <c r="F73" s="37">
        <f t="shared" si="93"/>
        <v>0</v>
      </c>
      <c r="G73" s="37">
        <f t="shared" si="93"/>
        <v>0</v>
      </c>
      <c r="H73" s="37">
        <f t="shared" si="93"/>
        <v>0</v>
      </c>
      <c r="I73" s="37">
        <f t="shared" si="93"/>
        <v>0</v>
      </c>
      <c r="J73" s="37">
        <f t="shared" si="93"/>
        <v>0</v>
      </c>
      <c r="K73" s="37">
        <f t="shared" si="93"/>
        <v>0</v>
      </c>
      <c r="L73" s="84">
        <f t="shared" si="93"/>
        <v>0</v>
      </c>
      <c r="N73" s="22" t="str">
        <f t="shared" si="36"/>
        <v>이상무</v>
      </c>
      <c r="O73" s="22" t="str">
        <f>IF(COUNTIF(S73:AA73,"불일치")&gt;0,"확인요","이상무")</f>
        <v>이상무</v>
      </c>
      <c r="P73" s="22" t="str">
        <f t="shared" si="37"/>
        <v>이상무</v>
      </c>
      <c r="Q73" s="22" t="str">
        <f t="shared" si="38"/>
        <v>이상무</v>
      </c>
      <c r="S73" s="28" t="str">
        <f t="shared" ref="S73" si="94">IF(D73=SUM(D74),"일치","불일치")</f>
        <v>일치</v>
      </c>
      <c r="T73" s="28" t="str">
        <f t="shared" ref="T73:AA73" si="95">IF(E73=SUM(E74),"일치","불일치")</f>
        <v>일치</v>
      </c>
      <c r="U73" s="28" t="str">
        <f t="shared" si="95"/>
        <v>일치</v>
      </c>
      <c r="V73" s="28" t="str">
        <f t="shared" si="95"/>
        <v>일치</v>
      </c>
      <c r="W73" s="28" t="str">
        <f t="shared" si="95"/>
        <v>일치</v>
      </c>
      <c r="X73" s="28" t="str">
        <f t="shared" si="95"/>
        <v>일치</v>
      </c>
      <c r="Y73" s="28" t="str">
        <f t="shared" si="95"/>
        <v>일치</v>
      </c>
      <c r="Z73" s="28" t="str">
        <f t="shared" si="95"/>
        <v>일치</v>
      </c>
      <c r="AA73" s="29" t="str">
        <f t="shared" si="95"/>
        <v>일치</v>
      </c>
    </row>
    <row r="74" spans="1:27" ht="17.25" customHeight="1" thickBot="1">
      <c r="A74" s="112"/>
      <c r="B74" s="57"/>
      <c r="C74" s="57" t="s">
        <v>91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6">
        <v>0</v>
      </c>
      <c r="N74" s="22" t="str">
        <f t="shared" si="36"/>
        <v>이상무</v>
      </c>
      <c r="O74" s="22"/>
      <c r="P74" s="22" t="str">
        <f t="shared" si="37"/>
        <v>이상무</v>
      </c>
      <c r="Q74" s="22" t="str">
        <f t="shared" si="38"/>
        <v>이상무</v>
      </c>
      <c r="S74" s="35"/>
      <c r="T74" s="35"/>
      <c r="U74" s="35"/>
      <c r="V74" s="35"/>
      <c r="W74" s="35"/>
      <c r="X74" s="35"/>
      <c r="Y74" s="35"/>
      <c r="Z74" s="35"/>
      <c r="AA74" s="36"/>
    </row>
    <row r="75" spans="1:27" ht="15" customHeight="1">
      <c r="A75" s="87" t="s">
        <v>94</v>
      </c>
      <c r="B75" s="88"/>
      <c r="C75" s="88"/>
      <c r="D75" s="44">
        <f>SUM(D76)</f>
        <v>496401060</v>
      </c>
      <c r="E75" s="44">
        <f t="shared" ref="E75:L75" si="96">SUM(E76)</f>
        <v>496345020</v>
      </c>
      <c r="F75" s="44">
        <f t="shared" si="96"/>
        <v>3603540</v>
      </c>
      <c r="G75" s="44">
        <f t="shared" si="96"/>
        <v>3603540</v>
      </c>
      <c r="H75" s="44">
        <f t="shared" si="96"/>
        <v>0</v>
      </c>
      <c r="I75" s="44">
        <f t="shared" si="96"/>
        <v>0</v>
      </c>
      <c r="J75" s="44">
        <f t="shared" si="96"/>
        <v>0</v>
      </c>
      <c r="K75" s="44">
        <f t="shared" si="96"/>
        <v>0</v>
      </c>
      <c r="L75" s="81">
        <f t="shared" si="96"/>
        <v>492741480</v>
      </c>
      <c r="N75" s="22" t="str">
        <f t="shared" ref="N75" si="97">IF(L75=E75-G75-K75,"이상무","확인요")</f>
        <v>이상무</v>
      </c>
      <c r="O75" s="22" t="str">
        <f>IF(COUNTIF(S75:AA75,"불일치")&gt;0,"확인요","이상무")</f>
        <v>이상무</v>
      </c>
      <c r="P75" s="22" t="str">
        <f t="shared" ref="P75" si="98">IF(E75&gt;=G75,"이상무","확인요")</f>
        <v>이상무</v>
      </c>
      <c r="Q75" s="22" t="str">
        <f t="shared" ref="Q75" si="99">IF(OR(I75&lt;0,K75&lt;0,L75&lt;0),"확인요","이상무")</f>
        <v>이상무</v>
      </c>
      <c r="S75" s="26" t="str">
        <f>IF(D75=SUM(D76),"일치","불일치")</f>
        <v>일치</v>
      </c>
      <c r="T75" s="26" t="str">
        <f t="shared" ref="T75:AA75" si="100">IF(E75=SUM(E76),"일치","불일치")</f>
        <v>일치</v>
      </c>
      <c r="U75" s="26" t="str">
        <f t="shared" si="100"/>
        <v>일치</v>
      </c>
      <c r="V75" s="26" t="str">
        <f t="shared" si="100"/>
        <v>일치</v>
      </c>
      <c r="W75" s="26" t="str">
        <f t="shared" si="100"/>
        <v>일치</v>
      </c>
      <c r="X75" s="26" t="str">
        <f t="shared" si="100"/>
        <v>일치</v>
      </c>
      <c r="Y75" s="26" t="str">
        <f t="shared" si="100"/>
        <v>일치</v>
      </c>
      <c r="Z75" s="26" t="str">
        <f t="shared" si="100"/>
        <v>일치</v>
      </c>
      <c r="AA75" s="26" t="str">
        <f t="shared" si="100"/>
        <v>일치</v>
      </c>
    </row>
    <row r="76" spans="1:27" ht="13.5">
      <c r="A76" s="85"/>
      <c r="B76" s="89" t="s">
        <v>58</v>
      </c>
      <c r="C76" s="90"/>
      <c r="D76" s="43">
        <f t="shared" ref="D76:L76" si="101">SUM(D77:D110)</f>
        <v>496401060</v>
      </c>
      <c r="E76" s="43">
        <f t="shared" si="101"/>
        <v>496345020</v>
      </c>
      <c r="F76" s="43">
        <f t="shared" si="101"/>
        <v>3603540</v>
      </c>
      <c r="G76" s="43">
        <f t="shared" si="101"/>
        <v>3603540</v>
      </c>
      <c r="H76" s="43">
        <f t="shared" si="101"/>
        <v>0</v>
      </c>
      <c r="I76" s="43">
        <f t="shared" si="101"/>
        <v>0</v>
      </c>
      <c r="J76" s="50">
        <f t="shared" si="101"/>
        <v>0</v>
      </c>
      <c r="K76" s="38">
        <f t="shared" si="101"/>
        <v>0</v>
      </c>
      <c r="L76" s="10">
        <f t="shared" si="101"/>
        <v>492741480</v>
      </c>
      <c r="N76" s="22" t="str">
        <f t="shared" ref="N76:N110" si="102">IF(L76=E76-G76-K76,"이상무","확인요")</f>
        <v>이상무</v>
      </c>
      <c r="O76" s="22" t="str">
        <f>IF(COUNTIF(S76:AA76,"불일치")&gt;0,"확인요","이상무")</f>
        <v>이상무</v>
      </c>
      <c r="P76" s="22" t="str">
        <f t="shared" ref="P76:P110" si="103">IF(E76&gt;=G76,"이상무","확인요")</f>
        <v>이상무</v>
      </c>
      <c r="Q76" s="22" t="str">
        <f t="shared" ref="Q76:Q110" si="104">IF(OR(I76&lt;0,K76&lt;0,L76&lt;0),"확인요","이상무")</f>
        <v>이상무</v>
      </c>
      <c r="S76" s="26" t="str">
        <f>IF(D76=SUM(D77:D110),"일치","불일치")</f>
        <v>일치</v>
      </c>
      <c r="T76" s="26" t="str">
        <f t="shared" ref="T76:AA76" si="105">IF(E76=SUM(E77:E110),"일치","불일치")</f>
        <v>일치</v>
      </c>
      <c r="U76" s="26" t="str">
        <f t="shared" si="105"/>
        <v>일치</v>
      </c>
      <c r="V76" s="26" t="str">
        <f t="shared" si="105"/>
        <v>일치</v>
      </c>
      <c r="W76" s="26" t="str">
        <f t="shared" si="105"/>
        <v>일치</v>
      </c>
      <c r="X76" s="26" t="str">
        <f t="shared" si="105"/>
        <v>일치</v>
      </c>
      <c r="Y76" s="26" t="str">
        <f t="shared" si="105"/>
        <v>일치</v>
      </c>
      <c r="Z76" s="26" t="str">
        <f t="shared" si="105"/>
        <v>일치</v>
      </c>
      <c r="AA76" s="26" t="str">
        <f t="shared" si="105"/>
        <v>일치</v>
      </c>
    </row>
    <row r="77" spans="1:27" ht="13.5">
      <c r="A77" s="85"/>
      <c r="B77" s="59"/>
      <c r="C77" s="63" t="s">
        <v>89</v>
      </c>
      <c r="D77" s="64"/>
      <c r="E77" s="64"/>
      <c r="F77" s="64"/>
      <c r="G77" s="64"/>
      <c r="H77" s="64"/>
      <c r="I77" s="64"/>
      <c r="J77" s="65"/>
      <c r="K77" s="66">
        <v>0</v>
      </c>
      <c r="L77" s="67">
        <f t="shared" ref="L77:L104" si="106">E77-G77-K77</f>
        <v>0</v>
      </c>
      <c r="N77" s="22" t="str">
        <f t="shared" si="102"/>
        <v>이상무</v>
      </c>
      <c r="O77" s="22" t="str">
        <f t="shared" ref="O77:O110" si="107">IF(COUNTIF(S77:AA77,"불일치")&gt;0,"확인요","이상무")</f>
        <v>이상무</v>
      </c>
      <c r="P77" s="22" t="str">
        <f t="shared" si="103"/>
        <v>이상무</v>
      </c>
      <c r="Q77" s="22" t="str">
        <f t="shared" si="104"/>
        <v>이상무</v>
      </c>
      <c r="S77" s="26"/>
      <c r="T77" s="33"/>
      <c r="U77" s="33"/>
      <c r="V77" s="33"/>
      <c r="W77" s="33"/>
      <c r="X77" s="33"/>
      <c r="Y77" s="33"/>
      <c r="Z77" s="33"/>
      <c r="AA77" s="34"/>
    </row>
    <row r="78" spans="1:27" ht="13.5">
      <c r="A78" s="85"/>
      <c r="B78" s="91"/>
      <c r="C78" s="63" t="s">
        <v>15</v>
      </c>
      <c r="D78" s="68">
        <v>25301050</v>
      </c>
      <c r="E78" s="68">
        <v>25301050</v>
      </c>
      <c r="F78" s="68">
        <v>268450</v>
      </c>
      <c r="G78" s="68">
        <v>268450</v>
      </c>
      <c r="H78" s="68"/>
      <c r="I78" s="68"/>
      <c r="J78" s="65"/>
      <c r="K78" s="66">
        <v>0</v>
      </c>
      <c r="L78" s="67">
        <f t="shared" si="106"/>
        <v>25032600</v>
      </c>
      <c r="N78" s="22" t="str">
        <f t="shared" si="102"/>
        <v>이상무</v>
      </c>
      <c r="O78" s="22" t="str">
        <f t="shared" si="107"/>
        <v>이상무</v>
      </c>
      <c r="P78" s="22" t="str">
        <f t="shared" si="103"/>
        <v>이상무</v>
      </c>
      <c r="Q78" s="22" t="str">
        <f t="shared" si="104"/>
        <v>이상무</v>
      </c>
      <c r="S78" s="26"/>
      <c r="T78" s="33"/>
      <c r="U78" s="33"/>
      <c r="V78" s="33"/>
      <c r="W78" s="33"/>
      <c r="X78" s="33"/>
      <c r="Y78" s="33"/>
      <c r="Z78" s="33"/>
      <c r="AA78" s="34"/>
    </row>
    <row r="79" spans="1:27" ht="13.5">
      <c r="A79" s="85"/>
      <c r="B79" s="91"/>
      <c r="C79" s="63" t="s">
        <v>17</v>
      </c>
      <c r="D79" s="68">
        <v>58022200</v>
      </c>
      <c r="E79" s="68">
        <v>57966160</v>
      </c>
      <c r="F79" s="68">
        <v>3060160</v>
      </c>
      <c r="G79" s="68">
        <v>3060160</v>
      </c>
      <c r="H79" s="68"/>
      <c r="I79" s="68"/>
      <c r="J79" s="65"/>
      <c r="K79" s="66">
        <v>0</v>
      </c>
      <c r="L79" s="67">
        <f t="shared" si="106"/>
        <v>54906000</v>
      </c>
      <c r="N79" s="22" t="str">
        <f t="shared" si="102"/>
        <v>이상무</v>
      </c>
      <c r="O79" s="22" t="str">
        <f t="shared" si="107"/>
        <v>이상무</v>
      </c>
      <c r="P79" s="22" t="str">
        <f t="shared" si="103"/>
        <v>이상무</v>
      </c>
      <c r="Q79" s="22" t="str">
        <f t="shared" si="104"/>
        <v>이상무</v>
      </c>
      <c r="S79" s="26"/>
      <c r="T79" s="33"/>
      <c r="U79" s="33"/>
      <c r="V79" s="33"/>
      <c r="W79" s="33"/>
      <c r="X79" s="33"/>
      <c r="Y79" s="33"/>
      <c r="Z79" s="33"/>
      <c r="AA79" s="34"/>
    </row>
    <row r="80" spans="1:27" ht="13.5">
      <c r="A80" s="85"/>
      <c r="B80" s="91"/>
      <c r="C80" s="63" t="s">
        <v>18</v>
      </c>
      <c r="D80" s="68">
        <v>6488960</v>
      </c>
      <c r="E80" s="68">
        <v>6488960</v>
      </c>
      <c r="F80" s="64">
        <v>274930</v>
      </c>
      <c r="G80" s="64">
        <v>274930</v>
      </c>
      <c r="H80" s="64"/>
      <c r="I80" s="64"/>
      <c r="J80" s="65"/>
      <c r="K80" s="66"/>
      <c r="L80" s="67">
        <f t="shared" si="106"/>
        <v>6214030</v>
      </c>
      <c r="N80" s="22" t="str">
        <f t="shared" si="102"/>
        <v>이상무</v>
      </c>
      <c r="O80" s="22" t="str">
        <f t="shared" si="107"/>
        <v>이상무</v>
      </c>
      <c r="P80" s="22" t="str">
        <f t="shared" si="103"/>
        <v>이상무</v>
      </c>
      <c r="Q80" s="22" t="str">
        <f t="shared" si="104"/>
        <v>이상무</v>
      </c>
      <c r="S80" s="26"/>
      <c r="T80" s="33"/>
      <c r="U80" s="33"/>
      <c r="V80" s="33"/>
      <c r="W80" s="33"/>
      <c r="X80" s="33"/>
      <c r="Y80" s="33"/>
      <c r="Z80" s="33"/>
      <c r="AA80" s="34"/>
    </row>
    <row r="81" spans="1:27" ht="13.5">
      <c r="A81" s="85"/>
      <c r="B81" s="91"/>
      <c r="C81" s="63" t="s">
        <v>21</v>
      </c>
      <c r="D81" s="64"/>
      <c r="E81" s="64"/>
      <c r="F81" s="64"/>
      <c r="G81" s="64"/>
      <c r="H81" s="64"/>
      <c r="I81" s="64"/>
      <c r="J81" s="65"/>
      <c r="K81" s="66"/>
      <c r="L81" s="67">
        <f t="shared" si="106"/>
        <v>0</v>
      </c>
      <c r="N81" s="22" t="str">
        <f t="shared" si="102"/>
        <v>이상무</v>
      </c>
      <c r="O81" s="22" t="str">
        <f t="shared" si="107"/>
        <v>이상무</v>
      </c>
      <c r="P81" s="22" t="str">
        <f t="shared" si="103"/>
        <v>이상무</v>
      </c>
      <c r="Q81" s="22" t="str">
        <f t="shared" si="104"/>
        <v>이상무</v>
      </c>
      <c r="S81" s="26"/>
      <c r="T81" s="33"/>
      <c r="U81" s="33"/>
      <c r="V81" s="33"/>
      <c r="W81" s="33"/>
      <c r="X81" s="33"/>
      <c r="Y81" s="33"/>
      <c r="Z81" s="33"/>
      <c r="AA81" s="34"/>
    </row>
    <row r="82" spans="1:27" ht="13.5">
      <c r="A82" s="85"/>
      <c r="B82" s="91"/>
      <c r="C82" s="63" t="s">
        <v>22</v>
      </c>
      <c r="D82" s="64"/>
      <c r="E82" s="64"/>
      <c r="F82" s="64"/>
      <c r="G82" s="64"/>
      <c r="H82" s="64"/>
      <c r="I82" s="64"/>
      <c r="J82" s="65"/>
      <c r="K82" s="66">
        <v>0</v>
      </c>
      <c r="L82" s="67">
        <f t="shared" si="106"/>
        <v>0</v>
      </c>
      <c r="N82" s="22" t="str">
        <f t="shared" si="102"/>
        <v>이상무</v>
      </c>
      <c r="O82" s="22" t="str">
        <f t="shared" si="107"/>
        <v>이상무</v>
      </c>
      <c r="P82" s="22" t="str">
        <f t="shared" si="103"/>
        <v>이상무</v>
      </c>
      <c r="Q82" s="22" t="str">
        <f t="shared" si="104"/>
        <v>이상무</v>
      </c>
      <c r="S82" s="26"/>
      <c r="T82" s="33"/>
      <c r="U82" s="33"/>
      <c r="V82" s="33"/>
      <c r="W82" s="33"/>
      <c r="X82" s="33"/>
      <c r="Y82" s="33"/>
      <c r="Z82" s="33"/>
      <c r="AA82" s="34"/>
    </row>
    <row r="83" spans="1:27" ht="13.5">
      <c r="A83" s="85"/>
      <c r="B83" s="91"/>
      <c r="C83" s="63" t="s">
        <v>23</v>
      </c>
      <c r="D83" s="64"/>
      <c r="E83" s="64"/>
      <c r="F83" s="64"/>
      <c r="G83" s="64"/>
      <c r="H83" s="64"/>
      <c r="I83" s="64"/>
      <c r="J83" s="65">
        <v>0</v>
      </c>
      <c r="K83" s="66">
        <v>0</v>
      </c>
      <c r="L83" s="67">
        <f t="shared" si="106"/>
        <v>0</v>
      </c>
      <c r="N83" s="22" t="str">
        <f t="shared" si="102"/>
        <v>이상무</v>
      </c>
      <c r="O83" s="22" t="str">
        <f t="shared" si="107"/>
        <v>이상무</v>
      </c>
      <c r="P83" s="22" t="str">
        <f t="shared" si="103"/>
        <v>이상무</v>
      </c>
      <c r="Q83" s="22" t="str">
        <f t="shared" si="104"/>
        <v>이상무</v>
      </c>
      <c r="S83" s="26"/>
      <c r="T83" s="33"/>
      <c r="U83" s="33"/>
      <c r="V83" s="33"/>
      <c r="W83" s="33"/>
      <c r="X83" s="33"/>
      <c r="Y83" s="33"/>
      <c r="Z83" s="33"/>
      <c r="AA83" s="34"/>
    </row>
    <row r="84" spans="1:27" ht="13.5">
      <c r="A84" s="85"/>
      <c r="B84" s="91"/>
      <c r="C84" s="63" t="s">
        <v>24</v>
      </c>
      <c r="D84" s="64"/>
      <c r="E84" s="64"/>
      <c r="F84" s="64"/>
      <c r="G84" s="64"/>
      <c r="H84" s="64"/>
      <c r="I84" s="64"/>
      <c r="J84" s="65">
        <v>0</v>
      </c>
      <c r="K84" s="66">
        <v>0</v>
      </c>
      <c r="L84" s="67">
        <f t="shared" si="106"/>
        <v>0</v>
      </c>
      <c r="N84" s="22" t="str">
        <f t="shared" si="102"/>
        <v>이상무</v>
      </c>
      <c r="O84" s="22" t="str">
        <f t="shared" si="107"/>
        <v>이상무</v>
      </c>
      <c r="P84" s="22" t="str">
        <f t="shared" si="103"/>
        <v>이상무</v>
      </c>
      <c r="Q84" s="22" t="str">
        <f t="shared" si="104"/>
        <v>이상무</v>
      </c>
      <c r="S84" s="26"/>
      <c r="T84" s="33"/>
      <c r="U84" s="33"/>
      <c r="V84" s="33"/>
      <c r="W84" s="33"/>
      <c r="X84" s="33"/>
      <c r="Y84" s="33"/>
      <c r="Z84" s="33"/>
      <c r="AA84" s="34"/>
    </row>
    <row r="85" spans="1:27" ht="13.5">
      <c r="A85" s="85"/>
      <c r="B85" s="91"/>
      <c r="C85" s="69" t="s">
        <v>25</v>
      </c>
      <c r="D85" s="64">
        <v>0</v>
      </c>
      <c r="E85" s="64">
        <v>0</v>
      </c>
      <c r="F85" s="64">
        <v>0</v>
      </c>
      <c r="G85" s="64">
        <v>0</v>
      </c>
      <c r="H85" s="64">
        <v>0</v>
      </c>
      <c r="I85" s="64">
        <v>0</v>
      </c>
      <c r="J85" s="65">
        <v>0</v>
      </c>
      <c r="K85" s="66">
        <v>0</v>
      </c>
      <c r="L85" s="67">
        <f t="shared" si="106"/>
        <v>0</v>
      </c>
      <c r="N85" s="22" t="str">
        <f t="shared" si="102"/>
        <v>이상무</v>
      </c>
      <c r="O85" s="22" t="str">
        <f t="shared" si="107"/>
        <v>이상무</v>
      </c>
      <c r="P85" s="22" t="str">
        <f t="shared" si="103"/>
        <v>이상무</v>
      </c>
      <c r="Q85" s="22" t="str">
        <f t="shared" si="104"/>
        <v>이상무</v>
      </c>
      <c r="S85" s="26"/>
      <c r="T85" s="33"/>
      <c r="U85" s="33"/>
      <c r="V85" s="33"/>
      <c r="W85" s="33"/>
      <c r="X85" s="33"/>
      <c r="Y85" s="33"/>
      <c r="Z85" s="33"/>
      <c r="AA85" s="34"/>
    </row>
    <row r="86" spans="1:27" ht="13.5">
      <c r="A86" s="85"/>
      <c r="B86" s="91"/>
      <c r="C86" s="69" t="s">
        <v>27</v>
      </c>
      <c r="D86" s="64">
        <v>0</v>
      </c>
      <c r="E86" s="64">
        <v>0</v>
      </c>
      <c r="F86" s="64">
        <v>0</v>
      </c>
      <c r="G86" s="64">
        <v>0</v>
      </c>
      <c r="H86" s="64">
        <v>0</v>
      </c>
      <c r="I86" s="64">
        <v>0</v>
      </c>
      <c r="J86" s="65">
        <v>0</v>
      </c>
      <c r="K86" s="66">
        <v>0</v>
      </c>
      <c r="L86" s="67">
        <f t="shared" si="106"/>
        <v>0</v>
      </c>
      <c r="N86" s="22" t="str">
        <f t="shared" si="102"/>
        <v>이상무</v>
      </c>
      <c r="O86" s="22" t="str">
        <f t="shared" si="107"/>
        <v>이상무</v>
      </c>
      <c r="P86" s="22" t="str">
        <f t="shared" si="103"/>
        <v>이상무</v>
      </c>
      <c r="Q86" s="22" t="str">
        <f t="shared" si="104"/>
        <v>이상무</v>
      </c>
      <c r="S86" s="26"/>
      <c r="T86" s="33"/>
      <c r="U86" s="33"/>
      <c r="V86" s="33"/>
      <c r="W86" s="33"/>
      <c r="X86" s="33"/>
      <c r="Y86" s="33"/>
      <c r="Z86" s="33"/>
      <c r="AA86" s="34"/>
    </row>
    <row r="87" spans="1:27" ht="13.5">
      <c r="A87" s="85"/>
      <c r="B87" s="91"/>
      <c r="C87" s="69" t="s">
        <v>70</v>
      </c>
      <c r="D87" s="64">
        <v>0</v>
      </c>
      <c r="E87" s="64">
        <v>0</v>
      </c>
      <c r="F87" s="64">
        <v>0</v>
      </c>
      <c r="G87" s="64">
        <v>0</v>
      </c>
      <c r="H87" s="64">
        <v>0</v>
      </c>
      <c r="I87" s="64">
        <v>0</v>
      </c>
      <c r="J87" s="65">
        <v>0</v>
      </c>
      <c r="K87" s="66">
        <v>0</v>
      </c>
      <c r="L87" s="67">
        <f t="shared" si="106"/>
        <v>0</v>
      </c>
      <c r="N87" s="22" t="str">
        <f t="shared" si="102"/>
        <v>이상무</v>
      </c>
      <c r="O87" s="22" t="str">
        <f t="shared" si="107"/>
        <v>이상무</v>
      </c>
      <c r="P87" s="22" t="str">
        <f t="shared" si="103"/>
        <v>이상무</v>
      </c>
      <c r="Q87" s="22" t="str">
        <f t="shared" si="104"/>
        <v>이상무</v>
      </c>
      <c r="S87" s="26"/>
      <c r="T87" s="33"/>
      <c r="U87" s="33"/>
      <c r="V87" s="33"/>
      <c r="W87" s="33"/>
      <c r="X87" s="33"/>
      <c r="Y87" s="33"/>
      <c r="Z87" s="33"/>
      <c r="AA87" s="34"/>
    </row>
    <row r="88" spans="1:27" ht="13.5">
      <c r="A88" s="85"/>
      <c r="B88" s="91"/>
      <c r="C88" s="69" t="s">
        <v>29</v>
      </c>
      <c r="D88" s="64"/>
      <c r="E88" s="64"/>
      <c r="F88" s="64"/>
      <c r="G88" s="64"/>
      <c r="H88" s="64"/>
      <c r="I88" s="64"/>
      <c r="J88" s="65"/>
      <c r="K88" s="66"/>
      <c r="L88" s="67">
        <f t="shared" si="106"/>
        <v>0</v>
      </c>
      <c r="N88" s="22" t="str">
        <f t="shared" si="102"/>
        <v>이상무</v>
      </c>
      <c r="O88" s="22" t="str">
        <f t="shared" si="107"/>
        <v>이상무</v>
      </c>
      <c r="P88" s="22" t="str">
        <f t="shared" si="103"/>
        <v>이상무</v>
      </c>
      <c r="Q88" s="22" t="str">
        <f t="shared" si="104"/>
        <v>이상무</v>
      </c>
      <c r="S88" s="26"/>
      <c r="T88" s="33"/>
      <c r="U88" s="33"/>
      <c r="V88" s="33"/>
      <c r="W88" s="33"/>
      <c r="X88" s="33"/>
      <c r="Y88" s="33"/>
      <c r="Z88" s="33"/>
      <c r="AA88" s="34"/>
    </row>
    <row r="89" spans="1:27" ht="13.5">
      <c r="A89" s="85"/>
      <c r="B89" s="91"/>
      <c r="C89" s="69" t="s">
        <v>30</v>
      </c>
      <c r="D89" s="64">
        <v>0</v>
      </c>
      <c r="E89" s="64">
        <v>0</v>
      </c>
      <c r="F89" s="64">
        <v>0</v>
      </c>
      <c r="G89" s="64">
        <v>0</v>
      </c>
      <c r="H89" s="64">
        <v>0</v>
      </c>
      <c r="I89" s="64">
        <v>0</v>
      </c>
      <c r="J89" s="65">
        <v>0</v>
      </c>
      <c r="K89" s="66">
        <v>0</v>
      </c>
      <c r="L89" s="67">
        <f t="shared" si="106"/>
        <v>0</v>
      </c>
      <c r="N89" s="22" t="str">
        <f t="shared" si="102"/>
        <v>이상무</v>
      </c>
      <c r="O89" s="22" t="str">
        <f t="shared" si="107"/>
        <v>이상무</v>
      </c>
      <c r="P89" s="22" t="str">
        <f t="shared" si="103"/>
        <v>이상무</v>
      </c>
      <c r="Q89" s="22" t="str">
        <f t="shared" si="104"/>
        <v>이상무</v>
      </c>
      <c r="S89" s="26"/>
      <c r="T89" s="33"/>
      <c r="U89" s="33"/>
      <c r="V89" s="33"/>
      <c r="W89" s="33"/>
      <c r="X89" s="33"/>
      <c r="Y89" s="33"/>
      <c r="Z89" s="33"/>
      <c r="AA89" s="34"/>
    </row>
    <row r="90" spans="1:27" ht="13.5">
      <c r="A90" s="85"/>
      <c r="B90" s="91"/>
      <c r="C90" s="69" t="s">
        <v>32</v>
      </c>
      <c r="D90" s="64">
        <v>0</v>
      </c>
      <c r="E90" s="64">
        <v>0</v>
      </c>
      <c r="F90" s="64">
        <v>0</v>
      </c>
      <c r="G90" s="64">
        <v>0</v>
      </c>
      <c r="H90" s="64">
        <v>0</v>
      </c>
      <c r="I90" s="64">
        <v>0</v>
      </c>
      <c r="J90" s="65">
        <v>0</v>
      </c>
      <c r="K90" s="66">
        <v>0</v>
      </c>
      <c r="L90" s="67">
        <f t="shared" si="106"/>
        <v>0</v>
      </c>
      <c r="N90" s="22" t="str">
        <f t="shared" si="102"/>
        <v>이상무</v>
      </c>
      <c r="O90" s="22" t="str">
        <f t="shared" si="107"/>
        <v>이상무</v>
      </c>
      <c r="P90" s="22" t="str">
        <f t="shared" si="103"/>
        <v>이상무</v>
      </c>
      <c r="Q90" s="22" t="str">
        <f t="shared" si="104"/>
        <v>이상무</v>
      </c>
      <c r="S90" s="26"/>
      <c r="T90" s="33"/>
      <c r="U90" s="33"/>
      <c r="V90" s="33"/>
      <c r="W90" s="33"/>
      <c r="X90" s="33"/>
      <c r="Y90" s="33"/>
      <c r="Z90" s="33"/>
      <c r="AA90" s="34"/>
    </row>
    <row r="91" spans="1:27" ht="13.5">
      <c r="A91" s="85"/>
      <c r="B91" s="91"/>
      <c r="C91" s="69" t="s">
        <v>36</v>
      </c>
      <c r="D91" s="64">
        <v>0</v>
      </c>
      <c r="E91" s="64">
        <v>0</v>
      </c>
      <c r="F91" s="64">
        <v>0</v>
      </c>
      <c r="G91" s="64">
        <v>0</v>
      </c>
      <c r="H91" s="64">
        <v>0</v>
      </c>
      <c r="I91" s="64">
        <v>0</v>
      </c>
      <c r="J91" s="65">
        <v>0</v>
      </c>
      <c r="K91" s="66">
        <v>0</v>
      </c>
      <c r="L91" s="67">
        <f t="shared" si="106"/>
        <v>0</v>
      </c>
      <c r="N91" s="22" t="str">
        <f t="shared" si="102"/>
        <v>이상무</v>
      </c>
      <c r="O91" s="22" t="str">
        <f t="shared" si="107"/>
        <v>이상무</v>
      </c>
      <c r="P91" s="22" t="str">
        <f t="shared" si="103"/>
        <v>이상무</v>
      </c>
      <c r="Q91" s="22" t="str">
        <f t="shared" si="104"/>
        <v>이상무</v>
      </c>
      <c r="S91" s="26"/>
      <c r="T91" s="33"/>
      <c r="U91" s="33"/>
      <c r="V91" s="33"/>
      <c r="W91" s="33"/>
      <c r="X91" s="33"/>
      <c r="Y91" s="33"/>
      <c r="Z91" s="33"/>
      <c r="AA91" s="34"/>
    </row>
    <row r="92" spans="1:27" ht="13.5">
      <c r="A92" s="85"/>
      <c r="B92" s="91"/>
      <c r="C92" s="69" t="s">
        <v>37</v>
      </c>
      <c r="D92" s="64">
        <v>0</v>
      </c>
      <c r="E92" s="64">
        <v>0</v>
      </c>
      <c r="F92" s="64">
        <v>0</v>
      </c>
      <c r="G92" s="64">
        <v>0</v>
      </c>
      <c r="H92" s="64">
        <v>0</v>
      </c>
      <c r="I92" s="64">
        <v>0</v>
      </c>
      <c r="J92" s="65">
        <v>0</v>
      </c>
      <c r="K92" s="66">
        <v>0</v>
      </c>
      <c r="L92" s="67">
        <f t="shared" si="106"/>
        <v>0</v>
      </c>
      <c r="N92" s="22" t="str">
        <f t="shared" si="102"/>
        <v>이상무</v>
      </c>
      <c r="O92" s="22" t="str">
        <f t="shared" si="107"/>
        <v>이상무</v>
      </c>
      <c r="P92" s="22" t="str">
        <f t="shared" si="103"/>
        <v>이상무</v>
      </c>
      <c r="Q92" s="22" t="str">
        <f t="shared" si="104"/>
        <v>이상무</v>
      </c>
      <c r="S92" s="26"/>
      <c r="T92" s="33"/>
      <c r="U92" s="33"/>
      <c r="V92" s="33"/>
      <c r="W92" s="33"/>
      <c r="X92" s="33"/>
      <c r="Y92" s="33"/>
      <c r="Z92" s="33"/>
      <c r="AA92" s="34"/>
    </row>
    <row r="93" spans="1:27" ht="13.5">
      <c r="A93" s="85"/>
      <c r="B93" s="91"/>
      <c r="C93" s="69" t="s">
        <v>39</v>
      </c>
      <c r="D93" s="64">
        <v>0</v>
      </c>
      <c r="E93" s="64">
        <v>0</v>
      </c>
      <c r="F93" s="64">
        <v>0</v>
      </c>
      <c r="G93" s="64">
        <v>0</v>
      </c>
      <c r="H93" s="64">
        <v>0</v>
      </c>
      <c r="I93" s="64">
        <v>0</v>
      </c>
      <c r="J93" s="65">
        <v>0</v>
      </c>
      <c r="K93" s="66">
        <v>0</v>
      </c>
      <c r="L93" s="67">
        <f t="shared" si="106"/>
        <v>0</v>
      </c>
      <c r="N93" s="22" t="str">
        <f t="shared" si="102"/>
        <v>이상무</v>
      </c>
      <c r="O93" s="22" t="str">
        <f t="shared" si="107"/>
        <v>이상무</v>
      </c>
      <c r="P93" s="22" t="str">
        <f t="shared" si="103"/>
        <v>이상무</v>
      </c>
      <c r="Q93" s="22" t="str">
        <f t="shared" si="104"/>
        <v>이상무</v>
      </c>
      <c r="S93" s="26"/>
      <c r="T93" s="33"/>
      <c r="U93" s="33"/>
      <c r="V93" s="33"/>
      <c r="W93" s="33"/>
      <c r="X93" s="33"/>
      <c r="Y93" s="33"/>
      <c r="Z93" s="33"/>
      <c r="AA93" s="34"/>
    </row>
    <row r="94" spans="1:27" ht="13.5">
      <c r="A94" s="85"/>
      <c r="B94" s="91"/>
      <c r="C94" s="69" t="s">
        <v>41</v>
      </c>
      <c r="D94" s="64">
        <v>0</v>
      </c>
      <c r="E94" s="64">
        <v>0</v>
      </c>
      <c r="F94" s="64">
        <v>0</v>
      </c>
      <c r="G94" s="64">
        <v>0</v>
      </c>
      <c r="H94" s="64">
        <v>0</v>
      </c>
      <c r="I94" s="64">
        <v>0</v>
      </c>
      <c r="J94" s="65">
        <v>0</v>
      </c>
      <c r="K94" s="66">
        <v>0</v>
      </c>
      <c r="L94" s="67">
        <f t="shared" si="106"/>
        <v>0</v>
      </c>
      <c r="N94" s="22" t="str">
        <f t="shared" si="102"/>
        <v>이상무</v>
      </c>
      <c r="O94" s="22" t="str">
        <f t="shared" si="107"/>
        <v>이상무</v>
      </c>
      <c r="P94" s="22" t="str">
        <f t="shared" si="103"/>
        <v>이상무</v>
      </c>
      <c r="Q94" s="22" t="str">
        <f t="shared" si="104"/>
        <v>이상무</v>
      </c>
      <c r="S94" s="26"/>
      <c r="T94" s="33"/>
      <c r="U94" s="33"/>
      <c r="V94" s="33"/>
      <c r="W94" s="33"/>
      <c r="X94" s="33"/>
      <c r="Y94" s="33"/>
      <c r="Z94" s="33"/>
      <c r="AA94" s="34"/>
    </row>
    <row r="95" spans="1:27" ht="13.5">
      <c r="A95" s="85"/>
      <c r="B95" s="91"/>
      <c r="C95" s="69" t="s">
        <v>45</v>
      </c>
      <c r="D95" s="64">
        <v>0</v>
      </c>
      <c r="E95" s="64">
        <v>0</v>
      </c>
      <c r="F95" s="64">
        <v>0</v>
      </c>
      <c r="G95" s="64">
        <v>0</v>
      </c>
      <c r="H95" s="64">
        <v>0</v>
      </c>
      <c r="I95" s="64">
        <v>0</v>
      </c>
      <c r="J95" s="65">
        <v>0</v>
      </c>
      <c r="K95" s="66">
        <v>0</v>
      </c>
      <c r="L95" s="67">
        <f t="shared" si="106"/>
        <v>0</v>
      </c>
      <c r="N95" s="22" t="str">
        <f t="shared" si="102"/>
        <v>이상무</v>
      </c>
      <c r="O95" s="22" t="str">
        <f t="shared" si="107"/>
        <v>이상무</v>
      </c>
      <c r="P95" s="22" t="str">
        <f t="shared" si="103"/>
        <v>이상무</v>
      </c>
      <c r="Q95" s="22" t="str">
        <f t="shared" si="104"/>
        <v>이상무</v>
      </c>
      <c r="S95" s="26"/>
      <c r="T95" s="33"/>
      <c r="U95" s="33"/>
      <c r="V95" s="33"/>
      <c r="W95" s="33"/>
      <c r="X95" s="33"/>
      <c r="Y95" s="33"/>
      <c r="Z95" s="33"/>
      <c r="AA95" s="34"/>
    </row>
    <row r="96" spans="1:27" ht="13.5">
      <c r="A96" s="85"/>
      <c r="B96" s="91"/>
      <c r="C96" s="69" t="s">
        <v>46</v>
      </c>
      <c r="D96" s="64">
        <v>0</v>
      </c>
      <c r="E96" s="64">
        <v>0</v>
      </c>
      <c r="F96" s="64">
        <v>0</v>
      </c>
      <c r="G96" s="64">
        <v>0</v>
      </c>
      <c r="H96" s="64">
        <v>0</v>
      </c>
      <c r="I96" s="64">
        <v>0</v>
      </c>
      <c r="J96" s="65">
        <v>0</v>
      </c>
      <c r="K96" s="66">
        <v>0</v>
      </c>
      <c r="L96" s="67">
        <f t="shared" si="106"/>
        <v>0</v>
      </c>
      <c r="N96" s="22" t="str">
        <f t="shared" si="102"/>
        <v>이상무</v>
      </c>
      <c r="O96" s="22" t="str">
        <f t="shared" si="107"/>
        <v>이상무</v>
      </c>
      <c r="P96" s="22" t="str">
        <f t="shared" si="103"/>
        <v>이상무</v>
      </c>
      <c r="Q96" s="22" t="str">
        <f t="shared" si="104"/>
        <v>이상무</v>
      </c>
      <c r="S96" s="26"/>
      <c r="T96" s="33"/>
      <c r="U96" s="33"/>
      <c r="V96" s="33"/>
      <c r="W96" s="33"/>
      <c r="X96" s="33"/>
      <c r="Y96" s="33"/>
      <c r="Z96" s="33"/>
      <c r="AA96" s="34"/>
    </row>
    <row r="97" spans="1:27" ht="13.5">
      <c r="A97" s="85"/>
      <c r="B97" s="91"/>
      <c r="C97" s="69" t="s">
        <v>71</v>
      </c>
      <c r="D97" s="64">
        <v>0</v>
      </c>
      <c r="E97" s="64">
        <v>0</v>
      </c>
      <c r="F97" s="64">
        <v>0</v>
      </c>
      <c r="G97" s="64">
        <v>0</v>
      </c>
      <c r="H97" s="64">
        <v>0</v>
      </c>
      <c r="I97" s="64">
        <v>0</v>
      </c>
      <c r="J97" s="65">
        <v>0</v>
      </c>
      <c r="K97" s="66">
        <v>0</v>
      </c>
      <c r="L97" s="67">
        <f t="shared" si="106"/>
        <v>0</v>
      </c>
      <c r="N97" s="22" t="str">
        <f t="shared" si="102"/>
        <v>이상무</v>
      </c>
      <c r="O97" s="22" t="str">
        <f t="shared" si="107"/>
        <v>이상무</v>
      </c>
      <c r="P97" s="22" t="str">
        <f t="shared" si="103"/>
        <v>이상무</v>
      </c>
      <c r="Q97" s="22" t="str">
        <f t="shared" si="104"/>
        <v>이상무</v>
      </c>
      <c r="S97" s="26"/>
      <c r="T97" s="33"/>
      <c r="U97" s="33"/>
      <c r="V97" s="33"/>
      <c r="W97" s="33"/>
      <c r="X97" s="33"/>
      <c r="Y97" s="33"/>
      <c r="Z97" s="33"/>
      <c r="AA97" s="34"/>
    </row>
    <row r="98" spans="1:27" ht="13.5">
      <c r="A98" s="85"/>
      <c r="B98" s="91"/>
      <c r="C98" s="69" t="s">
        <v>72</v>
      </c>
      <c r="D98" s="64">
        <v>0</v>
      </c>
      <c r="E98" s="64">
        <v>0</v>
      </c>
      <c r="F98" s="64">
        <v>0</v>
      </c>
      <c r="G98" s="64">
        <v>0</v>
      </c>
      <c r="H98" s="64">
        <v>0</v>
      </c>
      <c r="I98" s="64">
        <v>0</v>
      </c>
      <c r="J98" s="65">
        <v>0</v>
      </c>
      <c r="K98" s="66">
        <v>0</v>
      </c>
      <c r="L98" s="67">
        <f t="shared" si="106"/>
        <v>0</v>
      </c>
      <c r="N98" s="22" t="str">
        <f t="shared" si="102"/>
        <v>이상무</v>
      </c>
      <c r="O98" s="22" t="str">
        <f t="shared" si="107"/>
        <v>이상무</v>
      </c>
      <c r="P98" s="22" t="str">
        <f t="shared" si="103"/>
        <v>이상무</v>
      </c>
      <c r="Q98" s="22" t="str">
        <f t="shared" si="104"/>
        <v>이상무</v>
      </c>
      <c r="S98" s="26"/>
      <c r="T98" s="33"/>
      <c r="U98" s="33"/>
      <c r="V98" s="33"/>
      <c r="W98" s="33"/>
      <c r="X98" s="33"/>
      <c r="Y98" s="33"/>
      <c r="Z98" s="33"/>
      <c r="AA98" s="34"/>
    </row>
    <row r="99" spans="1:27" ht="13.5">
      <c r="A99" s="85"/>
      <c r="B99" s="91"/>
      <c r="C99" s="69" t="s">
        <v>92</v>
      </c>
      <c r="D99" s="64"/>
      <c r="E99" s="64"/>
      <c r="F99" s="64"/>
      <c r="G99" s="64"/>
      <c r="H99" s="64"/>
      <c r="I99" s="64"/>
      <c r="J99" s="65"/>
      <c r="K99" s="66"/>
      <c r="L99" s="67">
        <f t="shared" si="106"/>
        <v>0</v>
      </c>
      <c r="N99" s="22" t="str">
        <f t="shared" si="102"/>
        <v>이상무</v>
      </c>
      <c r="O99" s="22" t="str">
        <f t="shared" si="107"/>
        <v>이상무</v>
      </c>
      <c r="P99" s="22" t="str">
        <f t="shared" si="103"/>
        <v>이상무</v>
      </c>
      <c r="Q99" s="22" t="str">
        <f t="shared" si="104"/>
        <v>이상무</v>
      </c>
      <c r="S99" s="26"/>
      <c r="T99" s="33"/>
      <c r="U99" s="33"/>
      <c r="V99" s="33"/>
      <c r="W99" s="33"/>
      <c r="X99" s="33"/>
      <c r="Y99" s="33"/>
      <c r="Z99" s="33"/>
      <c r="AA99" s="34"/>
    </row>
    <row r="100" spans="1:27" ht="13.5">
      <c r="A100" s="85"/>
      <c r="B100" s="91"/>
      <c r="C100" s="69" t="s">
        <v>54</v>
      </c>
      <c r="D100" s="64">
        <v>0</v>
      </c>
      <c r="E100" s="64">
        <v>0</v>
      </c>
      <c r="F100" s="64">
        <v>0</v>
      </c>
      <c r="G100" s="64">
        <v>0</v>
      </c>
      <c r="H100" s="64">
        <v>0</v>
      </c>
      <c r="I100" s="64">
        <v>0</v>
      </c>
      <c r="J100" s="65">
        <v>0</v>
      </c>
      <c r="K100" s="66">
        <v>0</v>
      </c>
      <c r="L100" s="67">
        <f t="shared" si="106"/>
        <v>0</v>
      </c>
      <c r="N100" s="22" t="str">
        <f t="shared" si="102"/>
        <v>이상무</v>
      </c>
      <c r="O100" s="22" t="str">
        <f t="shared" si="107"/>
        <v>이상무</v>
      </c>
      <c r="P100" s="22" t="str">
        <f t="shared" si="103"/>
        <v>이상무</v>
      </c>
      <c r="Q100" s="22" t="str">
        <f t="shared" si="104"/>
        <v>이상무</v>
      </c>
      <c r="S100" s="26"/>
      <c r="T100" s="33"/>
      <c r="U100" s="33"/>
      <c r="V100" s="33"/>
      <c r="W100" s="33"/>
      <c r="X100" s="33"/>
      <c r="Y100" s="33"/>
      <c r="Z100" s="33"/>
      <c r="AA100" s="34"/>
    </row>
    <row r="101" spans="1:27" ht="13.5">
      <c r="A101" s="85"/>
      <c r="B101" s="91"/>
      <c r="C101" s="69" t="s">
        <v>56</v>
      </c>
      <c r="D101" s="64">
        <v>0</v>
      </c>
      <c r="E101" s="64">
        <v>0</v>
      </c>
      <c r="F101" s="64">
        <v>0</v>
      </c>
      <c r="G101" s="64">
        <v>0</v>
      </c>
      <c r="H101" s="64">
        <v>0</v>
      </c>
      <c r="I101" s="64">
        <v>0</v>
      </c>
      <c r="J101" s="65">
        <v>0</v>
      </c>
      <c r="K101" s="66">
        <v>0</v>
      </c>
      <c r="L101" s="67">
        <f t="shared" si="106"/>
        <v>0</v>
      </c>
      <c r="N101" s="22" t="str">
        <f t="shared" si="102"/>
        <v>이상무</v>
      </c>
      <c r="O101" s="22" t="str">
        <f t="shared" si="107"/>
        <v>이상무</v>
      </c>
      <c r="P101" s="22" t="str">
        <f t="shared" si="103"/>
        <v>이상무</v>
      </c>
      <c r="Q101" s="22" t="str">
        <f t="shared" si="104"/>
        <v>이상무</v>
      </c>
      <c r="S101" s="26"/>
      <c r="T101" s="33"/>
      <c r="U101" s="33"/>
      <c r="V101" s="33"/>
      <c r="W101" s="33"/>
      <c r="X101" s="33"/>
      <c r="Y101" s="33"/>
      <c r="Z101" s="33"/>
      <c r="AA101" s="34"/>
    </row>
    <row r="102" spans="1:27" ht="13.5">
      <c r="A102" s="85"/>
      <c r="B102" s="91"/>
      <c r="C102" s="69" t="s">
        <v>57</v>
      </c>
      <c r="D102" s="64">
        <v>0</v>
      </c>
      <c r="E102" s="64">
        <v>0</v>
      </c>
      <c r="F102" s="64">
        <v>0</v>
      </c>
      <c r="G102" s="64">
        <v>0</v>
      </c>
      <c r="H102" s="64">
        <v>0</v>
      </c>
      <c r="I102" s="64">
        <v>0</v>
      </c>
      <c r="J102" s="65">
        <v>0</v>
      </c>
      <c r="K102" s="66">
        <v>0</v>
      </c>
      <c r="L102" s="67">
        <f t="shared" si="106"/>
        <v>0</v>
      </c>
      <c r="N102" s="22" t="str">
        <f t="shared" si="102"/>
        <v>이상무</v>
      </c>
      <c r="O102" s="22" t="str">
        <f t="shared" si="107"/>
        <v>이상무</v>
      </c>
      <c r="P102" s="22" t="str">
        <f t="shared" si="103"/>
        <v>이상무</v>
      </c>
      <c r="Q102" s="22" t="str">
        <f t="shared" si="104"/>
        <v>이상무</v>
      </c>
      <c r="S102" s="26"/>
      <c r="T102" s="33"/>
      <c r="U102" s="33"/>
      <c r="V102" s="33"/>
      <c r="W102" s="33"/>
      <c r="X102" s="33"/>
      <c r="Y102" s="33"/>
      <c r="Z102" s="33"/>
      <c r="AA102" s="34"/>
    </row>
    <row r="103" spans="1:27" ht="13.5">
      <c r="A103" s="85"/>
      <c r="B103" s="91"/>
      <c r="C103" s="69" t="s">
        <v>61</v>
      </c>
      <c r="D103" s="64">
        <v>0</v>
      </c>
      <c r="E103" s="64">
        <v>0</v>
      </c>
      <c r="F103" s="64">
        <v>0</v>
      </c>
      <c r="G103" s="64">
        <v>0</v>
      </c>
      <c r="H103" s="64">
        <v>0</v>
      </c>
      <c r="I103" s="64">
        <v>0</v>
      </c>
      <c r="J103" s="65">
        <v>0</v>
      </c>
      <c r="K103" s="66">
        <v>0</v>
      </c>
      <c r="L103" s="67">
        <f t="shared" si="106"/>
        <v>0</v>
      </c>
      <c r="N103" s="22" t="str">
        <f t="shared" si="102"/>
        <v>이상무</v>
      </c>
      <c r="O103" s="22" t="str">
        <f t="shared" si="107"/>
        <v>이상무</v>
      </c>
      <c r="P103" s="22" t="str">
        <f t="shared" si="103"/>
        <v>이상무</v>
      </c>
      <c r="Q103" s="22" t="str">
        <f t="shared" si="104"/>
        <v>이상무</v>
      </c>
      <c r="S103" s="26"/>
      <c r="T103" s="33"/>
      <c r="U103" s="33"/>
      <c r="V103" s="33"/>
      <c r="W103" s="33"/>
      <c r="X103" s="33"/>
      <c r="Y103" s="33"/>
      <c r="Z103" s="33"/>
      <c r="AA103" s="34"/>
    </row>
    <row r="104" spans="1:27" ht="13.5">
      <c r="A104" s="85"/>
      <c r="B104" s="91"/>
      <c r="C104" s="63" t="s">
        <v>62</v>
      </c>
      <c r="D104" s="64">
        <v>0</v>
      </c>
      <c r="E104" s="64">
        <v>0</v>
      </c>
      <c r="F104" s="64">
        <v>0</v>
      </c>
      <c r="G104" s="64">
        <v>0</v>
      </c>
      <c r="H104" s="64">
        <v>0</v>
      </c>
      <c r="I104" s="64">
        <v>0</v>
      </c>
      <c r="J104" s="65">
        <v>0</v>
      </c>
      <c r="K104" s="66">
        <v>0</v>
      </c>
      <c r="L104" s="67">
        <f t="shared" si="106"/>
        <v>0</v>
      </c>
      <c r="N104" s="22" t="str">
        <f t="shared" si="102"/>
        <v>이상무</v>
      </c>
      <c r="O104" s="22" t="str">
        <f t="shared" si="107"/>
        <v>이상무</v>
      </c>
      <c r="P104" s="22" t="str">
        <f t="shared" si="103"/>
        <v>이상무</v>
      </c>
      <c r="Q104" s="22" t="str">
        <f t="shared" si="104"/>
        <v>이상무</v>
      </c>
      <c r="S104" s="26"/>
      <c r="T104" s="33"/>
      <c r="U104" s="33"/>
      <c r="V104" s="33"/>
      <c r="W104" s="33"/>
      <c r="X104" s="33"/>
      <c r="Y104" s="33"/>
      <c r="Z104" s="33"/>
      <c r="AA104" s="34"/>
    </row>
    <row r="105" spans="1:27" ht="13.5">
      <c r="A105" s="85"/>
      <c r="B105" s="91"/>
      <c r="C105" s="63" t="s">
        <v>59</v>
      </c>
      <c r="D105" s="64">
        <v>406588850</v>
      </c>
      <c r="E105" s="64">
        <v>406588850</v>
      </c>
      <c r="F105" s="64">
        <v>0</v>
      </c>
      <c r="G105" s="64">
        <v>0</v>
      </c>
      <c r="H105" s="64">
        <v>0</v>
      </c>
      <c r="I105" s="64">
        <v>0</v>
      </c>
      <c r="J105" s="65">
        <v>0</v>
      </c>
      <c r="K105" s="66">
        <v>0</v>
      </c>
      <c r="L105" s="67">
        <f t="shared" ref="L105" si="108">E105-G105-K105</f>
        <v>406588850</v>
      </c>
      <c r="N105" s="22" t="str">
        <f t="shared" si="102"/>
        <v>이상무</v>
      </c>
      <c r="O105" s="22" t="str">
        <f t="shared" si="107"/>
        <v>이상무</v>
      </c>
      <c r="P105" s="22" t="str">
        <f t="shared" si="103"/>
        <v>이상무</v>
      </c>
      <c r="Q105" s="22" t="str">
        <f t="shared" si="104"/>
        <v>이상무</v>
      </c>
      <c r="S105" s="26"/>
      <c r="T105" s="33"/>
      <c r="U105" s="33"/>
      <c r="V105" s="33"/>
      <c r="W105" s="33"/>
      <c r="X105" s="33"/>
      <c r="Y105" s="33"/>
      <c r="Z105" s="33"/>
      <c r="AA105" s="34"/>
    </row>
    <row r="106" spans="1:27" ht="13.5">
      <c r="A106" s="85"/>
      <c r="B106" s="91"/>
      <c r="C106" s="63" t="s">
        <v>65</v>
      </c>
      <c r="D106" s="64">
        <v>0</v>
      </c>
      <c r="E106" s="64">
        <v>0</v>
      </c>
      <c r="F106" s="64">
        <v>0</v>
      </c>
      <c r="G106" s="64">
        <v>0</v>
      </c>
      <c r="H106" s="64">
        <v>0</v>
      </c>
      <c r="I106" s="64">
        <v>0</v>
      </c>
      <c r="J106" s="65">
        <v>0</v>
      </c>
      <c r="K106" s="66">
        <v>0</v>
      </c>
      <c r="L106" s="67">
        <f>E114-G106-K106</f>
        <v>0</v>
      </c>
      <c r="N106" s="22" t="str">
        <f t="shared" si="102"/>
        <v>이상무</v>
      </c>
      <c r="O106" s="22" t="str">
        <f t="shared" si="107"/>
        <v>이상무</v>
      </c>
      <c r="P106" s="22" t="str">
        <f t="shared" si="103"/>
        <v>이상무</v>
      </c>
      <c r="Q106" s="22" t="str">
        <f t="shared" si="104"/>
        <v>이상무</v>
      </c>
      <c r="S106" s="26"/>
      <c r="T106" s="33"/>
      <c r="U106" s="33"/>
      <c r="V106" s="33"/>
      <c r="W106" s="33"/>
      <c r="X106" s="33"/>
      <c r="Y106" s="33"/>
      <c r="Z106" s="33"/>
      <c r="AA106" s="34"/>
    </row>
    <row r="107" spans="1:27" ht="13.5">
      <c r="A107" s="85"/>
      <c r="B107" s="91"/>
      <c r="C107" s="63" t="s">
        <v>66</v>
      </c>
      <c r="D107" s="64">
        <v>0</v>
      </c>
      <c r="E107" s="64">
        <v>0</v>
      </c>
      <c r="F107" s="64">
        <v>0</v>
      </c>
      <c r="G107" s="64">
        <v>0</v>
      </c>
      <c r="H107" s="64">
        <v>0</v>
      </c>
      <c r="I107" s="64">
        <v>0</v>
      </c>
      <c r="J107" s="65">
        <v>0</v>
      </c>
      <c r="K107" s="66">
        <v>0</v>
      </c>
      <c r="L107" s="67">
        <f>E115-G107-K107</f>
        <v>0</v>
      </c>
      <c r="N107" s="22" t="str">
        <f t="shared" si="102"/>
        <v>이상무</v>
      </c>
      <c r="O107" s="22" t="str">
        <f t="shared" si="107"/>
        <v>이상무</v>
      </c>
      <c r="P107" s="22" t="str">
        <f t="shared" si="103"/>
        <v>이상무</v>
      </c>
      <c r="Q107" s="22" t="str">
        <f t="shared" si="104"/>
        <v>이상무</v>
      </c>
      <c r="S107" s="26"/>
      <c r="T107" s="33"/>
      <c r="U107" s="33"/>
      <c r="V107" s="33"/>
      <c r="W107" s="33"/>
      <c r="X107" s="33"/>
      <c r="Y107" s="33"/>
      <c r="Z107" s="33"/>
      <c r="AA107" s="34"/>
    </row>
    <row r="108" spans="1:27" ht="13.5">
      <c r="A108" s="85"/>
      <c r="B108" s="91"/>
      <c r="C108" s="63" t="s">
        <v>68</v>
      </c>
      <c r="D108" s="64">
        <v>0</v>
      </c>
      <c r="E108" s="64">
        <v>0</v>
      </c>
      <c r="F108" s="64">
        <v>0</v>
      </c>
      <c r="G108" s="64">
        <v>0</v>
      </c>
      <c r="H108" s="64">
        <v>0</v>
      </c>
      <c r="I108" s="64">
        <v>0</v>
      </c>
      <c r="J108" s="65">
        <v>0</v>
      </c>
      <c r="K108" s="66">
        <v>0</v>
      </c>
      <c r="L108" s="67">
        <f>E116-G108-K108</f>
        <v>0</v>
      </c>
      <c r="N108" s="22" t="str">
        <f t="shared" si="102"/>
        <v>이상무</v>
      </c>
      <c r="O108" s="22" t="str">
        <f t="shared" si="107"/>
        <v>이상무</v>
      </c>
      <c r="P108" s="22" t="str">
        <f t="shared" si="103"/>
        <v>이상무</v>
      </c>
      <c r="Q108" s="22" t="str">
        <f t="shared" si="104"/>
        <v>이상무</v>
      </c>
      <c r="S108" s="26"/>
      <c r="T108" s="33"/>
      <c r="U108" s="33"/>
      <c r="V108" s="33"/>
      <c r="W108" s="33"/>
      <c r="X108" s="33"/>
      <c r="Y108" s="33"/>
      <c r="Z108" s="33"/>
      <c r="AA108" s="34"/>
    </row>
    <row r="109" spans="1:27" ht="13.5">
      <c r="A109" s="85"/>
      <c r="B109" s="91"/>
      <c r="C109" s="70" t="s">
        <v>96</v>
      </c>
      <c r="D109" s="64">
        <v>0</v>
      </c>
      <c r="E109" s="64">
        <v>0</v>
      </c>
      <c r="F109" s="64">
        <v>0</v>
      </c>
      <c r="G109" s="64">
        <v>0</v>
      </c>
      <c r="H109" s="64">
        <v>0</v>
      </c>
      <c r="I109" s="64">
        <v>0</v>
      </c>
      <c r="J109" s="65">
        <v>0</v>
      </c>
      <c r="K109" s="66">
        <v>0</v>
      </c>
      <c r="L109" s="67">
        <f>E117-G109-K109</f>
        <v>0</v>
      </c>
      <c r="N109" s="22"/>
      <c r="O109" s="22"/>
      <c r="P109" s="22"/>
      <c r="Q109" s="22"/>
      <c r="S109" s="26"/>
      <c r="T109" s="33"/>
      <c r="U109" s="33"/>
      <c r="V109" s="33"/>
      <c r="W109" s="33"/>
      <c r="X109" s="33"/>
      <c r="Y109" s="33"/>
      <c r="Z109" s="33"/>
      <c r="AA109" s="34"/>
    </row>
    <row r="110" spans="1:27" ht="14.25" thickBot="1">
      <c r="A110" s="86"/>
      <c r="B110" s="92"/>
      <c r="C110" s="71" t="s">
        <v>91</v>
      </c>
      <c r="D110" s="72">
        <v>0</v>
      </c>
      <c r="E110" s="72">
        <v>0</v>
      </c>
      <c r="F110" s="72">
        <v>0</v>
      </c>
      <c r="G110" s="72">
        <v>0</v>
      </c>
      <c r="H110" s="72">
        <v>0</v>
      </c>
      <c r="I110" s="72">
        <v>0</v>
      </c>
      <c r="J110" s="73">
        <v>0</v>
      </c>
      <c r="K110" s="74">
        <v>0</v>
      </c>
      <c r="L110" s="75">
        <f t="shared" ref="L110" si="109">E117-G110-K110</f>
        <v>0</v>
      </c>
      <c r="N110" s="22" t="str">
        <f t="shared" si="102"/>
        <v>이상무</v>
      </c>
      <c r="O110" s="22" t="str">
        <f t="shared" si="107"/>
        <v>이상무</v>
      </c>
      <c r="P110" s="22" t="str">
        <f t="shared" si="103"/>
        <v>이상무</v>
      </c>
      <c r="Q110" s="22" t="str">
        <f t="shared" si="104"/>
        <v>이상무</v>
      </c>
      <c r="S110" s="26"/>
      <c r="T110" s="33"/>
      <c r="U110" s="33"/>
      <c r="V110" s="33"/>
      <c r="W110" s="33"/>
      <c r="X110" s="33"/>
      <c r="Y110" s="33"/>
      <c r="Z110" s="33"/>
      <c r="AA110" s="34"/>
    </row>
  </sheetData>
  <mergeCells count="44">
    <mergeCell ref="A59:C59"/>
    <mergeCell ref="B40:C40"/>
    <mergeCell ref="B73:C73"/>
    <mergeCell ref="A60:A74"/>
    <mergeCell ref="B36:B38"/>
    <mergeCell ref="A39:C39"/>
    <mergeCell ref="A40:A58"/>
    <mergeCell ref="B60:C60"/>
    <mergeCell ref="B62:C62"/>
    <mergeCell ref="B64:C64"/>
    <mergeCell ref="B66:C66"/>
    <mergeCell ref="B67:B68"/>
    <mergeCell ref="B69:C69"/>
    <mergeCell ref="B71:C71"/>
    <mergeCell ref="B48:B49"/>
    <mergeCell ref="B28:B32"/>
    <mergeCell ref="B33:C33"/>
    <mergeCell ref="B35:C35"/>
    <mergeCell ref="B51:C51"/>
    <mergeCell ref="B52:B58"/>
    <mergeCell ref="B41:B44"/>
    <mergeCell ref="B45:C45"/>
    <mergeCell ref="B47:C47"/>
    <mergeCell ref="B11:C11"/>
    <mergeCell ref="B12:B20"/>
    <mergeCell ref="B21:C21"/>
    <mergeCell ref="B22:B26"/>
    <mergeCell ref="B27:C27"/>
    <mergeCell ref="A75:C75"/>
    <mergeCell ref="B76:C76"/>
    <mergeCell ref="B78:B110"/>
    <mergeCell ref="A1:L1"/>
    <mergeCell ref="A2:L2"/>
    <mergeCell ref="A4:C4"/>
    <mergeCell ref="D4:E4"/>
    <mergeCell ref="F4:G4"/>
    <mergeCell ref="H4:I4"/>
    <mergeCell ref="J4:K4"/>
    <mergeCell ref="L4:L5"/>
    <mergeCell ref="A6:C6"/>
    <mergeCell ref="A7:C7"/>
    <mergeCell ref="A8:A38"/>
    <mergeCell ref="B8:C8"/>
    <mergeCell ref="B9:B10"/>
  </mergeCells>
  <phoneticPr fontId="4" type="noConversion"/>
  <conditionalFormatting sqref="D6:L6">
    <cfRule type="cellIs" dxfId="3" priority="2" operator="lessThan">
      <formula>0</formula>
    </cfRule>
  </conditionalFormatting>
  <conditionalFormatting sqref="S6:AA6">
    <cfRule type="cellIs" dxfId="2" priority="1" operator="lessThan">
      <formula>0</formula>
    </cfRule>
  </conditionalFormatting>
  <pageMargins left="0.23622047244094491" right="0.15748031496062992" top="0.59055118110236227" bottom="0.39370078740157483" header="0.51181102362204722" footer="0.27559055118110237"/>
  <pageSetup paperSize="9" scale="73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10"/>
  <sheetViews>
    <sheetView zoomScaleNormal="100" workbookViewId="0">
      <selection activeCell="H62" sqref="H62"/>
    </sheetView>
  </sheetViews>
  <sheetFormatPr defaultRowHeight="11.25"/>
  <cols>
    <col min="1" max="1" width="2.375" style="1" customWidth="1"/>
    <col min="2" max="2" width="2.25" style="1" customWidth="1"/>
    <col min="3" max="3" width="22.75" style="1" bestFit="1" customWidth="1"/>
    <col min="4" max="12" width="17.125" style="1" customWidth="1"/>
    <col min="13" max="13" width="13.875" style="1" customWidth="1"/>
    <col min="14" max="17" width="23" style="1" customWidth="1"/>
    <col min="18" max="254" width="9" style="1"/>
    <col min="255" max="255" width="2.375" style="1" customWidth="1"/>
    <col min="256" max="256" width="2.25" style="1" customWidth="1"/>
    <col min="257" max="257" width="14.75" style="1" customWidth="1"/>
    <col min="258" max="259" width="14.125" style="1" customWidth="1"/>
    <col min="260" max="260" width="14.5" style="1" customWidth="1"/>
    <col min="261" max="261" width="15.125" style="1" customWidth="1"/>
    <col min="262" max="262" width="12.875" style="1" customWidth="1"/>
    <col min="263" max="263" width="15" style="1" customWidth="1"/>
    <col min="264" max="264" width="10" style="1" customWidth="1"/>
    <col min="265" max="265" width="13.375" style="1" customWidth="1"/>
    <col min="266" max="266" width="14.375" style="1" customWidth="1"/>
    <col min="267" max="267" width="14.875" style="1" bestFit="1" customWidth="1"/>
    <col min="268" max="268" width="13.875" style="1" customWidth="1"/>
    <col min="269" max="271" width="13.125" style="1" bestFit="1" customWidth="1"/>
    <col min="272" max="510" width="9" style="1"/>
    <col min="511" max="511" width="2.375" style="1" customWidth="1"/>
    <col min="512" max="512" width="2.25" style="1" customWidth="1"/>
    <col min="513" max="513" width="14.75" style="1" customWidth="1"/>
    <col min="514" max="515" width="14.125" style="1" customWidth="1"/>
    <col min="516" max="516" width="14.5" style="1" customWidth="1"/>
    <col min="517" max="517" width="15.125" style="1" customWidth="1"/>
    <col min="518" max="518" width="12.875" style="1" customWidth="1"/>
    <col min="519" max="519" width="15" style="1" customWidth="1"/>
    <col min="520" max="520" width="10" style="1" customWidth="1"/>
    <col min="521" max="521" width="13.375" style="1" customWidth="1"/>
    <col min="522" max="522" width="14.375" style="1" customWidth="1"/>
    <col min="523" max="523" width="14.875" style="1" bestFit="1" customWidth="1"/>
    <col min="524" max="524" width="13.875" style="1" customWidth="1"/>
    <col min="525" max="527" width="13.125" style="1" bestFit="1" customWidth="1"/>
    <col min="528" max="766" width="9" style="1"/>
    <col min="767" max="767" width="2.375" style="1" customWidth="1"/>
    <col min="768" max="768" width="2.25" style="1" customWidth="1"/>
    <col min="769" max="769" width="14.75" style="1" customWidth="1"/>
    <col min="770" max="771" width="14.125" style="1" customWidth="1"/>
    <col min="772" max="772" width="14.5" style="1" customWidth="1"/>
    <col min="773" max="773" width="15.125" style="1" customWidth="1"/>
    <col min="774" max="774" width="12.875" style="1" customWidth="1"/>
    <col min="775" max="775" width="15" style="1" customWidth="1"/>
    <col min="776" max="776" width="10" style="1" customWidth="1"/>
    <col min="777" max="777" width="13.375" style="1" customWidth="1"/>
    <col min="778" max="778" width="14.375" style="1" customWidth="1"/>
    <col min="779" max="779" width="14.875" style="1" bestFit="1" customWidth="1"/>
    <col min="780" max="780" width="13.875" style="1" customWidth="1"/>
    <col min="781" max="783" width="13.125" style="1" bestFit="1" customWidth="1"/>
    <col min="784" max="1022" width="9" style="1"/>
    <col min="1023" max="1023" width="2.375" style="1" customWidth="1"/>
    <col min="1024" max="1024" width="2.25" style="1" customWidth="1"/>
    <col min="1025" max="1025" width="14.75" style="1" customWidth="1"/>
    <col min="1026" max="1027" width="14.125" style="1" customWidth="1"/>
    <col min="1028" max="1028" width="14.5" style="1" customWidth="1"/>
    <col min="1029" max="1029" width="15.125" style="1" customWidth="1"/>
    <col min="1030" max="1030" width="12.875" style="1" customWidth="1"/>
    <col min="1031" max="1031" width="15" style="1" customWidth="1"/>
    <col min="1032" max="1032" width="10" style="1" customWidth="1"/>
    <col min="1033" max="1033" width="13.375" style="1" customWidth="1"/>
    <col min="1034" max="1034" width="14.375" style="1" customWidth="1"/>
    <col min="1035" max="1035" width="14.875" style="1" bestFit="1" customWidth="1"/>
    <col min="1036" max="1036" width="13.875" style="1" customWidth="1"/>
    <col min="1037" max="1039" width="13.125" style="1" bestFit="1" customWidth="1"/>
    <col min="1040" max="1278" width="9" style="1"/>
    <col min="1279" max="1279" width="2.375" style="1" customWidth="1"/>
    <col min="1280" max="1280" width="2.25" style="1" customWidth="1"/>
    <col min="1281" max="1281" width="14.75" style="1" customWidth="1"/>
    <col min="1282" max="1283" width="14.125" style="1" customWidth="1"/>
    <col min="1284" max="1284" width="14.5" style="1" customWidth="1"/>
    <col min="1285" max="1285" width="15.125" style="1" customWidth="1"/>
    <col min="1286" max="1286" width="12.875" style="1" customWidth="1"/>
    <col min="1287" max="1287" width="15" style="1" customWidth="1"/>
    <col min="1288" max="1288" width="10" style="1" customWidth="1"/>
    <col min="1289" max="1289" width="13.375" style="1" customWidth="1"/>
    <col min="1290" max="1290" width="14.375" style="1" customWidth="1"/>
    <col min="1291" max="1291" width="14.875" style="1" bestFit="1" customWidth="1"/>
    <col min="1292" max="1292" width="13.875" style="1" customWidth="1"/>
    <col min="1293" max="1295" width="13.125" style="1" bestFit="1" customWidth="1"/>
    <col min="1296" max="1534" width="9" style="1"/>
    <col min="1535" max="1535" width="2.375" style="1" customWidth="1"/>
    <col min="1536" max="1536" width="2.25" style="1" customWidth="1"/>
    <col min="1537" max="1537" width="14.75" style="1" customWidth="1"/>
    <col min="1538" max="1539" width="14.125" style="1" customWidth="1"/>
    <col min="1540" max="1540" width="14.5" style="1" customWidth="1"/>
    <col min="1541" max="1541" width="15.125" style="1" customWidth="1"/>
    <col min="1542" max="1542" width="12.875" style="1" customWidth="1"/>
    <col min="1543" max="1543" width="15" style="1" customWidth="1"/>
    <col min="1544" max="1544" width="10" style="1" customWidth="1"/>
    <col min="1545" max="1545" width="13.375" style="1" customWidth="1"/>
    <col min="1546" max="1546" width="14.375" style="1" customWidth="1"/>
    <col min="1547" max="1547" width="14.875" style="1" bestFit="1" customWidth="1"/>
    <col min="1548" max="1548" width="13.875" style="1" customWidth="1"/>
    <col min="1549" max="1551" width="13.125" style="1" bestFit="1" customWidth="1"/>
    <col min="1552" max="1790" width="9" style="1"/>
    <col min="1791" max="1791" width="2.375" style="1" customWidth="1"/>
    <col min="1792" max="1792" width="2.25" style="1" customWidth="1"/>
    <col min="1793" max="1793" width="14.75" style="1" customWidth="1"/>
    <col min="1794" max="1795" width="14.125" style="1" customWidth="1"/>
    <col min="1796" max="1796" width="14.5" style="1" customWidth="1"/>
    <col min="1797" max="1797" width="15.125" style="1" customWidth="1"/>
    <col min="1798" max="1798" width="12.875" style="1" customWidth="1"/>
    <col min="1799" max="1799" width="15" style="1" customWidth="1"/>
    <col min="1800" max="1800" width="10" style="1" customWidth="1"/>
    <col min="1801" max="1801" width="13.375" style="1" customWidth="1"/>
    <col min="1802" max="1802" width="14.375" style="1" customWidth="1"/>
    <col min="1803" max="1803" width="14.875" style="1" bestFit="1" customWidth="1"/>
    <col min="1804" max="1804" width="13.875" style="1" customWidth="1"/>
    <col min="1805" max="1807" width="13.125" style="1" bestFit="1" customWidth="1"/>
    <col min="1808" max="2046" width="9" style="1"/>
    <col min="2047" max="2047" width="2.375" style="1" customWidth="1"/>
    <col min="2048" max="2048" width="2.25" style="1" customWidth="1"/>
    <col min="2049" max="2049" width="14.75" style="1" customWidth="1"/>
    <col min="2050" max="2051" width="14.125" style="1" customWidth="1"/>
    <col min="2052" max="2052" width="14.5" style="1" customWidth="1"/>
    <col min="2053" max="2053" width="15.125" style="1" customWidth="1"/>
    <col min="2054" max="2054" width="12.875" style="1" customWidth="1"/>
    <col min="2055" max="2055" width="15" style="1" customWidth="1"/>
    <col min="2056" max="2056" width="10" style="1" customWidth="1"/>
    <col min="2057" max="2057" width="13.375" style="1" customWidth="1"/>
    <col min="2058" max="2058" width="14.375" style="1" customWidth="1"/>
    <col min="2059" max="2059" width="14.875" style="1" bestFit="1" customWidth="1"/>
    <col min="2060" max="2060" width="13.875" style="1" customWidth="1"/>
    <col min="2061" max="2063" width="13.125" style="1" bestFit="1" customWidth="1"/>
    <col min="2064" max="2302" width="9" style="1"/>
    <col min="2303" max="2303" width="2.375" style="1" customWidth="1"/>
    <col min="2304" max="2304" width="2.25" style="1" customWidth="1"/>
    <col min="2305" max="2305" width="14.75" style="1" customWidth="1"/>
    <col min="2306" max="2307" width="14.125" style="1" customWidth="1"/>
    <col min="2308" max="2308" width="14.5" style="1" customWidth="1"/>
    <col min="2309" max="2309" width="15.125" style="1" customWidth="1"/>
    <col min="2310" max="2310" width="12.875" style="1" customWidth="1"/>
    <col min="2311" max="2311" width="15" style="1" customWidth="1"/>
    <col min="2312" max="2312" width="10" style="1" customWidth="1"/>
    <col min="2313" max="2313" width="13.375" style="1" customWidth="1"/>
    <col min="2314" max="2314" width="14.375" style="1" customWidth="1"/>
    <col min="2315" max="2315" width="14.875" style="1" bestFit="1" customWidth="1"/>
    <col min="2316" max="2316" width="13.875" style="1" customWidth="1"/>
    <col min="2317" max="2319" width="13.125" style="1" bestFit="1" customWidth="1"/>
    <col min="2320" max="2558" width="9" style="1"/>
    <col min="2559" max="2559" width="2.375" style="1" customWidth="1"/>
    <col min="2560" max="2560" width="2.25" style="1" customWidth="1"/>
    <col min="2561" max="2561" width="14.75" style="1" customWidth="1"/>
    <col min="2562" max="2563" width="14.125" style="1" customWidth="1"/>
    <col min="2564" max="2564" width="14.5" style="1" customWidth="1"/>
    <col min="2565" max="2565" width="15.125" style="1" customWidth="1"/>
    <col min="2566" max="2566" width="12.875" style="1" customWidth="1"/>
    <col min="2567" max="2567" width="15" style="1" customWidth="1"/>
    <col min="2568" max="2568" width="10" style="1" customWidth="1"/>
    <col min="2569" max="2569" width="13.375" style="1" customWidth="1"/>
    <col min="2570" max="2570" width="14.375" style="1" customWidth="1"/>
    <col min="2571" max="2571" width="14.875" style="1" bestFit="1" customWidth="1"/>
    <col min="2572" max="2572" width="13.875" style="1" customWidth="1"/>
    <col min="2573" max="2575" width="13.125" style="1" bestFit="1" customWidth="1"/>
    <col min="2576" max="2814" width="9" style="1"/>
    <col min="2815" max="2815" width="2.375" style="1" customWidth="1"/>
    <col min="2816" max="2816" width="2.25" style="1" customWidth="1"/>
    <col min="2817" max="2817" width="14.75" style="1" customWidth="1"/>
    <col min="2818" max="2819" width="14.125" style="1" customWidth="1"/>
    <col min="2820" max="2820" width="14.5" style="1" customWidth="1"/>
    <col min="2821" max="2821" width="15.125" style="1" customWidth="1"/>
    <col min="2822" max="2822" width="12.875" style="1" customWidth="1"/>
    <col min="2823" max="2823" width="15" style="1" customWidth="1"/>
    <col min="2824" max="2824" width="10" style="1" customWidth="1"/>
    <col min="2825" max="2825" width="13.375" style="1" customWidth="1"/>
    <col min="2826" max="2826" width="14.375" style="1" customWidth="1"/>
    <col min="2827" max="2827" width="14.875" style="1" bestFit="1" customWidth="1"/>
    <col min="2828" max="2828" width="13.875" style="1" customWidth="1"/>
    <col min="2829" max="2831" width="13.125" style="1" bestFit="1" customWidth="1"/>
    <col min="2832" max="3070" width="9" style="1"/>
    <col min="3071" max="3071" width="2.375" style="1" customWidth="1"/>
    <col min="3072" max="3072" width="2.25" style="1" customWidth="1"/>
    <col min="3073" max="3073" width="14.75" style="1" customWidth="1"/>
    <col min="3074" max="3075" width="14.125" style="1" customWidth="1"/>
    <col min="3076" max="3076" width="14.5" style="1" customWidth="1"/>
    <col min="3077" max="3077" width="15.125" style="1" customWidth="1"/>
    <col min="3078" max="3078" width="12.875" style="1" customWidth="1"/>
    <col min="3079" max="3079" width="15" style="1" customWidth="1"/>
    <col min="3080" max="3080" width="10" style="1" customWidth="1"/>
    <col min="3081" max="3081" width="13.375" style="1" customWidth="1"/>
    <col min="3082" max="3082" width="14.375" style="1" customWidth="1"/>
    <col min="3083" max="3083" width="14.875" style="1" bestFit="1" customWidth="1"/>
    <col min="3084" max="3084" width="13.875" style="1" customWidth="1"/>
    <col min="3085" max="3087" width="13.125" style="1" bestFit="1" customWidth="1"/>
    <col min="3088" max="3326" width="9" style="1"/>
    <col min="3327" max="3327" width="2.375" style="1" customWidth="1"/>
    <col min="3328" max="3328" width="2.25" style="1" customWidth="1"/>
    <col min="3329" max="3329" width="14.75" style="1" customWidth="1"/>
    <col min="3330" max="3331" width="14.125" style="1" customWidth="1"/>
    <col min="3332" max="3332" width="14.5" style="1" customWidth="1"/>
    <col min="3333" max="3333" width="15.125" style="1" customWidth="1"/>
    <col min="3334" max="3334" width="12.875" style="1" customWidth="1"/>
    <col min="3335" max="3335" width="15" style="1" customWidth="1"/>
    <col min="3336" max="3336" width="10" style="1" customWidth="1"/>
    <col min="3337" max="3337" width="13.375" style="1" customWidth="1"/>
    <col min="3338" max="3338" width="14.375" style="1" customWidth="1"/>
    <col min="3339" max="3339" width="14.875" style="1" bestFit="1" customWidth="1"/>
    <col min="3340" max="3340" width="13.875" style="1" customWidth="1"/>
    <col min="3341" max="3343" width="13.125" style="1" bestFit="1" customWidth="1"/>
    <col min="3344" max="3582" width="9" style="1"/>
    <col min="3583" max="3583" width="2.375" style="1" customWidth="1"/>
    <col min="3584" max="3584" width="2.25" style="1" customWidth="1"/>
    <col min="3585" max="3585" width="14.75" style="1" customWidth="1"/>
    <col min="3586" max="3587" width="14.125" style="1" customWidth="1"/>
    <col min="3588" max="3588" width="14.5" style="1" customWidth="1"/>
    <col min="3589" max="3589" width="15.125" style="1" customWidth="1"/>
    <col min="3590" max="3590" width="12.875" style="1" customWidth="1"/>
    <col min="3591" max="3591" width="15" style="1" customWidth="1"/>
    <col min="3592" max="3592" width="10" style="1" customWidth="1"/>
    <col min="3593" max="3593" width="13.375" style="1" customWidth="1"/>
    <col min="3594" max="3594" width="14.375" style="1" customWidth="1"/>
    <col min="3595" max="3595" width="14.875" style="1" bestFit="1" customWidth="1"/>
    <col min="3596" max="3596" width="13.875" style="1" customWidth="1"/>
    <col min="3597" max="3599" width="13.125" style="1" bestFit="1" customWidth="1"/>
    <col min="3600" max="3838" width="9" style="1"/>
    <col min="3839" max="3839" width="2.375" style="1" customWidth="1"/>
    <col min="3840" max="3840" width="2.25" style="1" customWidth="1"/>
    <col min="3841" max="3841" width="14.75" style="1" customWidth="1"/>
    <col min="3842" max="3843" width="14.125" style="1" customWidth="1"/>
    <col min="3844" max="3844" width="14.5" style="1" customWidth="1"/>
    <col min="3845" max="3845" width="15.125" style="1" customWidth="1"/>
    <col min="3846" max="3846" width="12.875" style="1" customWidth="1"/>
    <col min="3847" max="3847" width="15" style="1" customWidth="1"/>
    <col min="3848" max="3848" width="10" style="1" customWidth="1"/>
    <col min="3849" max="3849" width="13.375" style="1" customWidth="1"/>
    <col min="3850" max="3850" width="14.375" style="1" customWidth="1"/>
    <col min="3851" max="3851" width="14.875" style="1" bestFit="1" customWidth="1"/>
    <col min="3852" max="3852" width="13.875" style="1" customWidth="1"/>
    <col min="3853" max="3855" width="13.125" style="1" bestFit="1" customWidth="1"/>
    <col min="3856" max="4094" width="9" style="1"/>
    <col min="4095" max="4095" width="2.375" style="1" customWidth="1"/>
    <col min="4096" max="4096" width="2.25" style="1" customWidth="1"/>
    <col min="4097" max="4097" width="14.75" style="1" customWidth="1"/>
    <col min="4098" max="4099" width="14.125" style="1" customWidth="1"/>
    <col min="4100" max="4100" width="14.5" style="1" customWidth="1"/>
    <col min="4101" max="4101" width="15.125" style="1" customWidth="1"/>
    <col min="4102" max="4102" width="12.875" style="1" customWidth="1"/>
    <col min="4103" max="4103" width="15" style="1" customWidth="1"/>
    <col min="4104" max="4104" width="10" style="1" customWidth="1"/>
    <col min="4105" max="4105" width="13.375" style="1" customWidth="1"/>
    <col min="4106" max="4106" width="14.375" style="1" customWidth="1"/>
    <col min="4107" max="4107" width="14.875" style="1" bestFit="1" customWidth="1"/>
    <col min="4108" max="4108" width="13.875" style="1" customWidth="1"/>
    <col min="4109" max="4111" width="13.125" style="1" bestFit="1" customWidth="1"/>
    <col min="4112" max="4350" width="9" style="1"/>
    <col min="4351" max="4351" width="2.375" style="1" customWidth="1"/>
    <col min="4352" max="4352" width="2.25" style="1" customWidth="1"/>
    <col min="4353" max="4353" width="14.75" style="1" customWidth="1"/>
    <col min="4354" max="4355" width="14.125" style="1" customWidth="1"/>
    <col min="4356" max="4356" width="14.5" style="1" customWidth="1"/>
    <col min="4357" max="4357" width="15.125" style="1" customWidth="1"/>
    <col min="4358" max="4358" width="12.875" style="1" customWidth="1"/>
    <col min="4359" max="4359" width="15" style="1" customWidth="1"/>
    <col min="4360" max="4360" width="10" style="1" customWidth="1"/>
    <col min="4361" max="4361" width="13.375" style="1" customWidth="1"/>
    <col min="4362" max="4362" width="14.375" style="1" customWidth="1"/>
    <col min="4363" max="4363" width="14.875" style="1" bestFit="1" customWidth="1"/>
    <col min="4364" max="4364" width="13.875" style="1" customWidth="1"/>
    <col min="4365" max="4367" width="13.125" style="1" bestFit="1" customWidth="1"/>
    <col min="4368" max="4606" width="9" style="1"/>
    <col min="4607" max="4607" width="2.375" style="1" customWidth="1"/>
    <col min="4608" max="4608" width="2.25" style="1" customWidth="1"/>
    <col min="4609" max="4609" width="14.75" style="1" customWidth="1"/>
    <col min="4610" max="4611" width="14.125" style="1" customWidth="1"/>
    <col min="4612" max="4612" width="14.5" style="1" customWidth="1"/>
    <col min="4613" max="4613" width="15.125" style="1" customWidth="1"/>
    <col min="4614" max="4614" width="12.875" style="1" customWidth="1"/>
    <col min="4615" max="4615" width="15" style="1" customWidth="1"/>
    <col min="4616" max="4616" width="10" style="1" customWidth="1"/>
    <col min="4617" max="4617" width="13.375" style="1" customWidth="1"/>
    <col min="4618" max="4618" width="14.375" style="1" customWidth="1"/>
    <col min="4619" max="4619" width="14.875" style="1" bestFit="1" customWidth="1"/>
    <col min="4620" max="4620" width="13.875" style="1" customWidth="1"/>
    <col min="4621" max="4623" width="13.125" style="1" bestFit="1" customWidth="1"/>
    <col min="4624" max="4862" width="9" style="1"/>
    <col min="4863" max="4863" width="2.375" style="1" customWidth="1"/>
    <col min="4864" max="4864" width="2.25" style="1" customWidth="1"/>
    <col min="4865" max="4865" width="14.75" style="1" customWidth="1"/>
    <col min="4866" max="4867" width="14.125" style="1" customWidth="1"/>
    <col min="4868" max="4868" width="14.5" style="1" customWidth="1"/>
    <col min="4869" max="4869" width="15.125" style="1" customWidth="1"/>
    <col min="4870" max="4870" width="12.875" style="1" customWidth="1"/>
    <col min="4871" max="4871" width="15" style="1" customWidth="1"/>
    <col min="4872" max="4872" width="10" style="1" customWidth="1"/>
    <col min="4873" max="4873" width="13.375" style="1" customWidth="1"/>
    <col min="4874" max="4874" width="14.375" style="1" customWidth="1"/>
    <col min="4875" max="4875" width="14.875" style="1" bestFit="1" customWidth="1"/>
    <col min="4876" max="4876" width="13.875" style="1" customWidth="1"/>
    <col min="4877" max="4879" width="13.125" style="1" bestFit="1" customWidth="1"/>
    <col min="4880" max="5118" width="9" style="1"/>
    <col min="5119" max="5119" width="2.375" style="1" customWidth="1"/>
    <col min="5120" max="5120" width="2.25" style="1" customWidth="1"/>
    <col min="5121" max="5121" width="14.75" style="1" customWidth="1"/>
    <col min="5122" max="5123" width="14.125" style="1" customWidth="1"/>
    <col min="5124" max="5124" width="14.5" style="1" customWidth="1"/>
    <col min="5125" max="5125" width="15.125" style="1" customWidth="1"/>
    <col min="5126" max="5126" width="12.875" style="1" customWidth="1"/>
    <col min="5127" max="5127" width="15" style="1" customWidth="1"/>
    <col min="5128" max="5128" width="10" style="1" customWidth="1"/>
    <col min="5129" max="5129" width="13.375" style="1" customWidth="1"/>
    <col min="5130" max="5130" width="14.375" style="1" customWidth="1"/>
    <col min="5131" max="5131" width="14.875" style="1" bestFit="1" customWidth="1"/>
    <col min="5132" max="5132" width="13.875" style="1" customWidth="1"/>
    <col min="5133" max="5135" width="13.125" style="1" bestFit="1" customWidth="1"/>
    <col min="5136" max="5374" width="9" style="1"/>
    <col min="5375" max="5375" width="2.375" style="1" customWidth="1"/>
    <col min="5376" max="5376" width="2.25" style="1" customWidth="1"/>
    <col min="5377" max="5377" width="14.75" style="1" customWidth="1"/>
    <col min="5378" max="5379" width="14.125" style="1" customWidth="1"/>
    <col min="5380" max="5380" width="14.5" style="1" customWidth="1"/>
    <col min="5381" max="5381" width="15.125" style="1" customWidth="1"/>
    <col min="5382" max="5382" width="12.875" style="1" customWidth="1"/>
    <col min="5383" max="5383" width="15" style="1" customWidth="1"/>
    <col min="5384" max="5384" width="10" style="1" customWidth="1"/>
    <col min="5385" max="5385" width="13.375" style="1" customWidth="1"/>
    <col min="5386" max="5386" width="14.375" style="1" customWidth="1"/>
    <col min="5387" max="5387" width="14.875" style="1" bestFit="1" customWidth="1"/>
    <col min="5388" max="5388" width="13.875" style="1" customWidth="1"/>
    <col min="5389" max="5391" width="13.125" style="1" bestFit="1" customWidth="1"/>
    <col min="5392" max="5630" width="9" style="1"/>
    <col min="5631" max="5631" width="2.375" style="1" customWidth="1"/>
    <col min="5632" max="5632" width="2.25" style="1" customWidth="1"/>
    <col min="5633" max="5633" width="14.75" style="1" customWidth="1"/>
    <col min="5634" max="5635" width="14.125" style="1" customWidth="1"/>
    <col min="5636" max="5636" width="14.5" style="1" customWidth="1"/>
    <col min="5637" max="5637" width="15.125" style="1" customWidth="1"/>
    <col min="5638" max="5638" width="12.875" style="1" customWidth="1"/>
    <col min="5639" max="5639" width="15" style="1" customWidth="1"/>
    <col min="5640" max="5640" width="10" style="1" customWidth="1"/>
    <col min="5641" max="5641" width="13.375" style="1" customWidth="1"/>
    <col min="5642" max="5642" width="14.375" style="1" customWidth="1"/>
    <col min="5643" max="5643" width="14.875" style="1" bestFit="1" customWidth="1"/>
    <col min="5644" max="5644" width="13.875" style="1" customWidth="1"/>
    <col min="5645" max="5647" width="13.125" style="1" bestFit="1" customWidth="1"/>
    <col min="5648" max="5886" width="9" style="1"/>
    <col min="5887" max="5887" width="2.375" style="1" customWidth="1"/>
    <col min="5888" max="5888" width="2.25" style="1" customWidth="1"/>
    <col min="5889" max="5889" width="14.75" style="1" customWidth="1"/>
    <col min="5890" max="5891" width="14.125" style="1" customWidth="1"/>
    <col min="5892" max="5892" width="14.5" style="1" customWidth="1"/>
    <col min="5893" max="5893" width="15.125" style="1" customWidth="1"/>
    <col min="5894" max="5894" width="12.875" style="1" customWidth="1"/>
    <col min="5895" max="5895" width="15" style="1" customWidth="1"/>
    <col min="5896" max="5896" width="10" style="1" customWidth="1"/>
    <col min="5897" max="5897" width="13.375" style="1" customWidth="1"/>
    <col min="5898" max="5898" width="14.375" style="1" customWidth="1"/>
    <col min="5899" max="5899" width="14.875" style="1" bestFit="1" customWidth="1"/>
    <col min="5900" max="5900" width="13.875" style="1" customWidth="1"/>
    <col min="5901" max="5903" width="13.125" style="1" bestFit="1" customWidth="1"/>
    <col min="5904" max="6142" width="9" style="1"/>
    <col min="6143" max="6143" width="2.375" style="1" customWidth="1"/>
    <col min="6144" max="6144" width="2.25" style="1" customWidth="1"/>
    <col min="6145" max="6145" width="14.75" style="1" customWidth="1"/>
    <col min="6146" max="6147" width="14.125" style="1" customWidth="1"/>
    <col min="6148" max="6148" width="14.5" style="1" customWidth="1"/>
    <col min="6149" max="6149" width="15.125" style="1" customWidth="1"/>
    <col min="6150" max="6150" width="12.875" style="1" customWidth="1"/>
    <col min="6151" max="6151" width="15" style="1" customWidth="1"/>
    <col min="6152" max="6152" width="10" style="1" customWidth="1"/>
    <col min="6153" max="6153" width="13.375" style="1" customWidth="1"/>
    <col min="6154" max="6154" width="14.375" style="1" customWidth="1"/>
    <col min="6155" max="6155" width="14.875" style="1" bestFit="1" customWidth="1"/>
    <col min="6156" max="6156" width="13.875" style="1" customWidth="1"/>
    <col min="6157" max="6159" width="13.125" style="1" bestFit="1" customWidth="1"/>
    <col min="6160" max="6398" width="9" style="1"/>
    <col min="6399" max="6399" width="2.375" style="1" customWidth="1"/>
    <col min="6400" max="6400" width="2.25" style="1" customWidth="1"/>
    <col min="6401" max="6401" width="14.75" style="1" customWidth="1"/>
    <col min="6402" max="6403" width="14.125" style="1" customWidth="1"/>
    <col min="6404" max="6404" width="14.5" style="1" customWidth="1"/>
    <col min="6405" max="6405" width="15.125" style="1" customWidth="1"/>
    <col min="6406" max="6406" width="12.875" style="1" customWidth="1"/>
    <col min="6407" max="6407" width="15" style="1" customWidth="1"/>
    <col min="6408" max="6408" width="10" style="1" customWidth="1"/>
    <col min="6409" max="6409" width="13.375" style="1" customWidth="1"/>
    <col min="6410" max="6410" width="14.375" style="1" customWidth="1"/>
    <col min="6411" max="6411" width="14.875" style="1" bestFit="1" customWidth="1"/>
    <col min="6412" max="6412" width="13.875" style="1" customWidth="1"/>
    <col min="6413" max="6415" width="13.125" style="1" bestFit="1" customWidth="1"/>
    <col min="6416" max="6654" width="9" style="1"/>
    <col min="6655" max="6655" width="2.375" style="1" customWidth="1"/>
    <col min="6656" max="6656" width="2.25" style="1" customWidth="1"/>
    <col min="6657" max="6657" width="14.75" style="1" customWidth="1"/>
    <col min="6658" max="6659" width="14.125" style="1" customWidth="1"/>
    <col min="6660" max="6660" width="14.5" style="1" customWidth="1"/>
    <col min="6661" max="6661" width="15.125" style="1" customWidth="1"/>
    <col min="6662" max="6662" width="12.875" style="1" customWidth="1"/>
    <col min="6663" max="6663" width="15" style="1" customWidth="1"/>
    <col min="6664" max="6664" width="10" style="1" customWidth="1"/>
    <col min="6665" max="6665" width="13.375" style="1" customWidth="1"/>
    <col min="6666" max="6666" width="14.375" style="1" customWidth="1"/>
    <col min="6667" max="6667" width="14.875" style="1" bestFit="1" customWidth="1"/>
    <col min="6668" max="6668" width="13.875" style="1" customWidth="1"/>
    <col min="6669" max="6671" width="13.125" style="1" bestFit="1" customWidth="1"/>
    <col min="6672" max="6910" width="9" style="1"/>
    <col min="6911" max="6911" width="2.375" style="1" customWidth="1"/>
    <col min="6912" max="6912" width="2.25" style="1" customWidth="1"/>
    <col min="6913" max="6913" width="14.75" style="1" customWidth="1"/>
    <col min="6914" max="6915" width="14.125" style="1" customWidth="1"/>
    <col min="6916" max="6916" width="14.5" style="1" customWidth="1"/>
    <col min="6917" max="6917" width="15.125" style="1" customWidth="1"/>
    <col min="6918" max="6918" width="12.875" style="1" customWidth="1"/>
    <col min="6919" max="6919" width="15" style="1" customWidth="1"/>
    <col min="6920" max="6920" width="10" style="1" customWidth="1"/>
    <col min="6921" max="6921" width="13.375" style="1" customWidth="1"/>
    <col min="6922" max="6922" width="14.375" style="1" customWidth="1"/>
    <col min="6923" max="6923" width="14.875" style="1" bestFit="1" customWidth="1"/>
    <col min="6924" max="6924" width="13.875" style="1" customWidth="1"/>
    <col min="6925" max="6927" width="13.125" style="1" bestFit="1" customWidth="1"/>
    <col min="6928" max="7166" width="9" style="1"/>
    <col min="7167" max="7167" width="2.375" style="1" customWidth="1"/>
    <col min="7168" max="7168" width="2.25" style="1" customWidth="1"/>
    <col min="7169" max="7169" width="14.75" style="1" customWidth="1"/>
    <col min="7170" max="7171" width="14.125" style="1" customWidth="1"/>
    <col min="7172" max="7172" width="14.5" style="1" customWidth="1"/>
    <col min="7173" max="7173" width="15.125" style="1" customWidth="1"/>
    <col min="7174" max="7174" width="12.875" style="1" customWidth="1"/>
    <col min="7175" max="7175" width="15" style="1" customWidth="1"/>
    <col min="7176" max="7176" width="10" style="1" customWidth="1"/>
    <col min="7177" max="7177" width="13.375" style="1" customWidth="1"/>
    <col min="7178" max="7178" width="14.375" style="1" customWidth="1"/>
    <col min="7179" max="7179" width="14.875" style="1" bestFit="1" customWidth="1"/>
    <col min="7180" max="7180" width="13.875" style="1" customWidth="1"/>
    <col min="7181" max="7183" width="13.125" style="1" bestFit="1" customWidth="1"/>
    <col min="7184" max="7422" width="9" style="1"/>
    <col min="7423" max="7423" width="2.375" style="1" customWidth="1"/>
    <col min="7424" max="7424" width="2.25" style="1" customWidth="1"/>
    <col min="7425" max="7425" width="14.75" style="1" customWidth="1"/>
    <col min="7426" max="7427" width="14.125" style="1" customWidth="1"/>
    <col min="7428" max="7428" width="14.5" style="1" customWidth="1"/>
    <col min="7429" max="7429" width="15.125" style="1" customWidth="1"/>
    <col min="7430" max="7430" width="12.875" style="1" customWidth="1"/>
    <col min="7431" max="7431" width="15" style="1" customWidth="1"/>
    <col min="7432" max="7432" width="10" style="1" customWidth="1"/>
    <col min="7433" max="7433" width="13.375" style="1" customWidth="1"/>
    <col min="7434" max="7434" width="14.375" style="1" customWidth="1"/>
    <col min="7435" max="7435" width="14.875" style="1" bestFit="1" customWidth="1"/>
    <col min="7436" max="7436" width="13.875" style="1" customWidth="1"/>
    <col min="7437" max="7439" width="13.125" style="1" bestFit="1" customWidth="1"/>
    <col min="7440" max="7678" width="9" style="1"/>
    <col min="7679" max="7679" width="2.375" style="1" customWidth="1"/>
    <col min="7680" max="7680" width="2.25" style="1" customWidth="1"/>
    <col min="7681" max="7681" width="14.75" style="1" customWidth="1"/>
    <col min="7682" max="7683" width="14.125" style="1" customWidth="1"/>
    <col min="7684" max="7684" width="14.5" style="1" customWidth="1"/>
    <col min="7685" max="7685" width="15.125" style="1" customWidth="1"/>
    <col min="7686" max="7686" width="12.875" style="1" customWidth="1"/>
    <col min="7687" max="7687" width="15" style="1" customWidth="1"/>
    <col min="7688" max="7688" width="10" style="1" customWidth="1"/>
    <col min="7689" max="7689" width="13.375" style="1" customWidth="1"/>
    <col min="7690" max="7690" width="14.375" style="1" customWidth="1"/>
    <col min="7691" max="7691" width="14.875" style="1" bestFit="1" customWidth="1"/>
    <col min="7692" max="7692" width="13.875" style="1" customWidth="1"/>
    <col min="7693" max="7695" width="13.125" style="1" bestFit="1" customWidth="1"/>
    <col min="7696" max="7934" width="9" style="1"/>
    <col min="7935" max="7935" width="2.375" style="1" customWidth="1"/>
    <col min="7936" max="7936" width="2.25" style="1" customWidth="1"/>
    <col min="7937" max="7937" width="14.75" style="1" customWidth="1"/>
    <col min="7938" max="7939" width="14.125" style="1" customWidth="1"/>
    <col min="7940" max="7940" width="14.5" style="1" customWidth="1"/>
    <col min="7941" max="7941" width="15.125" style="1" customWidth="1"/>
    <col min="7942" max="7942" width="12.875" style="1" customWidth="1"/>
    <col min="7943" max="7943" width="15" style="1" customWidth="1"/>
    <col min="7944" max="7944" width="10" style="1" customWidth="1"/>
    <col min="7945" max="7945" width="13.375" style="1" customWidth="1"/>
    <col min="7946" max="7946" width="14.375" style="1" customWidth="1"/>
    <col min="7947" max="7947" width="14.875" style="1" bestFit="1" customWidth="1"/>
    <col min="7948" max="7948" width="13.875" style="1" customWidth="1"/>
    <col min="7949" max="7951" width="13.125" style="1" bestFit="1" customWidth="1"/>
    <col min="7952" max="8190" width="9" style="1"/>
    <col min="8191" max="8191" width="2.375" style="1" customWidth="1"/>
    <col min="8192" max="8192" width="2.25" style="1" customWidth="1"/>
    <col min="8193" max="8193" width="14.75" style="1" customWidth="1"/>
    <col min="8194" max="8195" width="14.125" style="1" customWidth="1"/>
    <col min="8196" max="8196" width="14.5" style="1" customWidth="1"/>
    <col min="8197" max="8197" width="15.125" style="1" customWidth="1"/>
    <col min="8198" max="8198" width="12.875" style="1" customWidth="1"/>
    <col min="8199" max="8199" width="15" style="1" customWidth="1"/>
    <col min="8200" max="8200" width="10" style="1" customWidth="1"/>
    <col min="8201" max="8201" width="13.375" style="1" customWidth="1"/>
    <col min="8202" max="8202" width="14.375" style="1" customWidth="1"/>
    <col min="8203" max="8203" width="14.875" style="1" bestFit="1" customWidth="1"/>
    <col min="8204" max="8204" width="13.875" style="1" customWidth="1"/>
    <col min="8205" max="8207" width="13.125" style="1" bestFit="1" customWidth="1"/>
    <col min="8208" max="8446" width="9" style="1"/>
    <col min="8447" max="8447" width="2.375" style="1" customWidth="1"/>
    <col min="8448" max="8448" width="2.25" style="1" customWidth="1"/>
    <col min="8449" max="8449" width="14.75" style="1" customWidth="1"/>
    <col min="8450" max="8451" width="14.125" style="1" customWidth="1"/>
    <col min="8452" max="8452" width="14.5" style="1" customWidth="1"/>
    <col min="8453" max="8453" width="15.125" style="1" customWidth="1"/>
    <col min="8454" max="8454" width="12.875" style="1" customWidth="1"/>
    <col min="8455" max="8455" width="15" style="1" customWidth="1"/>
    <col min="8456" max="8456" width="10" style="1" customWidth="1"/>
    <col min="8457" max="8457" width="13.375" style="1" customWidth="1"/>
    <col min="8458" max="8458" width="14.375" style="1" customWidth="1"/>
    <col min="8459" max="8459" width="14.875" style="1" bestFit="1" customWidth="1"/>
    <col min="8460" max="8460" width="13.875" style="1" customWidth="1"/>
    <col min="8461" max="8463" width="13.125" style="1" bestFit="1" customWidth="1"/>
    <col min="8464" max="8702" width="9" style="1"/>
    <col min="8703" max="8703" width="2.375" style="1" customWidth="1"/>
    <col min="8704" max="8704" width="2.25" style="1" customWidth="1"/>
    <col min="8705" max="8705" width="14.75" style="1" customWidth="1"/>
    <col min="8706" max="8707" width="14.125" style="1" customWidth="1"/>
    <col min="8708" max="8708" width="14.5" style="1" customWidth="1"/>
    <col min="8709" max="8709" width="15.125" style="1" customWidth="1"/>
    <col min="8710" max="8710" width="12.875" style="1" customWidth="1"/>
    <col min="8711" max="8711" width="15" style="1" customWidth="1"/>
    <col min="8712" max="8712" width="10" style="1" customWidth="1"/>
    <col min="8713" max="8713" width="13.375" style="1" customWidth="1"/>
    <col min="8714" max="8714" width="14.375" style="1" customWidth="1"/>
    <col min="8715" max="8715" width="14.875" style="1" bestFit="1" customWidth="1"/>
    <col min="8716" max="8716" width="13.875" style="1" customWidth="1"/>
    <col min="8717" max="8719" width="13.125" style="1" bestFit="1" customWidth="1"/>
    <col min="8720" max="8958" width="9" style="1"/>
    <col min="8959" max="8959" width="2.375" style="1" customWidth="1"/>
    <col min="8960" max="8960" width="2.25" style="1" customWidth="1"/>
    <col min="8961" max="8961" width="14.75" style="1" customWidth="1"/>
    <col min="8962" max="8963" width="14.125" style="1" customWidth="1"/>
    <col min="8964" max="8964" width="14.5" style="1" customWidth="1"/>
    <col min="8965" max="8965" width="15.125" style="1" customWidth="1"/>
    <col min="8966" max="8966" width="12.875" style="1" customWidth="1"/>
    <col min="8967" max="8967" width="15" style="1" customWidth="1"/>
    <col min="8968" max="8968" width="10" style="1" customWidth="1"/>
    <col min="8969" max="8969" width="13.375" style="1" customWidth="1"/>
    <col min="8970" max="8970" width="14.375" style="1" customWidth="1"/>
    <col min="8971" max="8971" width="14.875" style="1" bestFit="1" customWidth="1"/>
    <col min="8972" max="8972" width="13.875" style="1" customWidth="1"/>
    <col min="8973" max="8975" width="13.125" style="1" bestFit="1" customWidth="1"/>
    <col min="8976" max="9214" width="9" style="1"/>
    <col min="9215" max="9215" width="2.375" style="1" customWidth="1"/>
    <col min="9216" max="9216" width="2.25" style="1" customWidth="1"/>
    <col min="9217" max="9217" width="14.75" style="1" customWidth="1"/>
    <col min="9218" max="9219" width="14.125" style="1" customWidth="1"/>
    <col min="9220" max="9220" width="14.5" style="1" customWidth="1"/>
    <col min="9221" max="9221" width="15.125" style="1" customWidth="1"/>
    <col min="9222" max="9222" width="12.875" style="1" customWidth="1"/>
    <col min="9223" max="9223" width="15" style="1" customWidth="1"/>
    <col min="9224" max="9224" width="10" style="1" customWidth="1"/>
    <col min="9225" max="9225" width="13.375" style="1" customWidth="1"/>
    <col min="9226" max="9226" width="14.375" style="1" customWidth="1"/>
    <col min="9227" max="9227" width="14.875" style="1" bestFit="1" customWidth="1"/>
    <col min="9228" max="9228" width="13.875" style="1" customWidth="1"/>
    <col min="9229" max="9231" width="13.125" style="1" bestFit="1" customWidth="1"/>
    <col min="9232" max="9470" width="9" style="1"/>
    <col min="9471" max="9471" width="2.375" style="1" customWidth="1"/>
    <col min="9472" max="9472" width="2.25" style="1" customWidth="1"/>
    <col min="9473" max="9473" width="14.75" style="1" customWidth="1"/>
    <col min="9474" max="9475" width="14.125" style="1" customWidth="1"/>
    <col min="9476" max="9476" width="14.5" style="1" customWidth="1"/>
    <col min="9477" max="9477" width="15.125" style="1" customWidth="1"/>
    <col min="9478" max="9478" width="12.875" style="1" customWidth="1"/>
    <col min="9479" max="9479" width="15" style="1" customWidth="1"/>
    <col min="9480" max="9480" width="10" style="1" customWidth="1"/>
    <col min="9481" max="9481" width="13.375" style="1" customWidth="1"/>
    <col min="9482" max="9482" width="14.375" style="1" customWidth="1"/>
    <col min="9483" max="9483" width="14.875" style="1" bestFit="1" customWidth="1"/>
    <col min="9484" max="9484" width="13.875" style="1" customWidth="1"/>
    <col min="9485" max="9487" width="13.125" style="1" bestFit="1" customWidth="1"/>
    <col min="9488" max="9726" width="9" style="1"/>
    <col min="9727" max="9727" width="2.375" style="1" customWidth="1"/>
    <col min="9728" max="9728" width="2.25" style="1" customWidth="1"/>
    <col min="9729" max="9729" width="14.75" style="1" customWidth="1"/>
    <col min="9730" max="9731" width="14.125" style="1" customWidth="1"/>
    <col min="9732" max="9732" width="14.5" style="1" customWidth="1"/>
    <col min="9733" max="9733" width="15.125" style="1" customWidth="1"/>
    <col min="9734" max="9734" width="12.875" style="1" customWidth="1"/>
    <col min="9735" max="9735" width="15" style="1" customWidth="1"/>
    <col min="9736" max="9736" width="10" style="1" customWidth="1"/>
    <col min="9737" max="9737" width="13.375" style="1" customWidth="1"/>
    <col min="9738" max="9738" width="14.375" style="1" customWidth="1"/>
    <col min="9739" max="9739" width="14.875" style="1" bestFit="1" customWidth="1"/>
    <col min="9740" max="9740" width="13.875" style="1" customWidth="1"/>
    <col min="9741" max="9743" width="13.125" style="1" bestFit="1" customWidth="1"/>
    <col min="9744" max="9982" width="9" style="1"/>
    <col min="9983" max="9983" width="2.375" style="1" customWidth="1"/>
    <col min="9984" max="9984" width="2.25" style="1" customWidth="1"/>
    <col min="9985" max="9985" width="14.75" style="1" customWidth="1"/>
    <col min="9986" max="9987" width="14.125" style="1" customWidth="1"/>
    <col min="9988" max="9988" width="14.5" style="1" customWidth="1"/>
    <col min="9989" max="9989" width="15.125" style="1" customWidth="1"/>
    <col min="9990" max="9990" width="12.875" style="1" customWidth="1"/>
    <col min="9991" max="9991" width="15" style="1" customWidth="1"/>
    <col min="9992" max="9992" width="10" style="1" customWidth="1"/>
    <col min="9993" max="9993" width="13.375" style="1" customWidth="1"/>
    <col min="9994" max="9994" width="14.375" style="1" customWidth="1"/>
    <col min="9995" max="9995" width="14.875" style="1" bestFit="1" customWidth="1"/>
    <col min="9996" max="9996" width="13.875" style="1" customWidth="1"/>
    <col min="9997" max="9999" width="13.125" style="1" bestFit="1" customWidth="1"/>
    <col min="10000" max="10238" width="9" style="1"/>
    <col min="10239" max="10239" width="2.375" style="1" customWidth="1"/>
    <col min="10240" max="10240" width="2.25" style="1" customWidth="1"/>
    <col min="10241" max="10241" width="14.75" style="1" customWidth="1"/>
    <col min="10242" max="10243" width="14.125" style="1" customWidth="1"/>
    <col min="10244" max="10244" width="14.5" style="1" customWidth="1"/>
    <col min="10245" max="10245" width="15.125" style="1" customWidth="1"/>
    <col min="10246" max="10246" width="12.875" style="1" customWidth="1"/>
    <col min="10247" max="10247" width="15" style="1" customWidth="1"/>
    <col min="10248" max="10248" width="10" style="1" customWidth="1"/>
    <col min="10249" max="10249" width="13.375" style="1" customWidth="1"/>
    <col min="10250" max="10250" width="14.375" style="1" customWidth="1"/>
    <col min="10251" max="10251" width="14.875" style="1" bestFit="1" customWidth="1"/>
    <col min="10252" max="10252" width="13.875" style="1" customWidth="1"/>
    <col min="10253" max="10255" width="13.125" style="1" bestFit="1" customWidth="1"/>
    <col min="10256" max="10494" width="9" style="1"/>
    <col min="10495" max="10495" width="2.375" style="1" customWidth="1"/>
    <col min="10496" max="10496" width="2.25" style="1" customWidth="1"/>
    <col min="10497" max="10497" width="14.75" style="1" customWidth="1"/>
    <col min="10498" max="10499" width="14.125" style="1" customWidth="1"/>
    <col min="10500" max="10500" width="14.5" style="1" customWidth="1"/>
    <col min="10501" max="10501" width="15.125" style="1" customWidth="1"/>
    <col min="10502" max="10502" width="12.875" style="1" customWidth="1"/>
    <col min="10503" max="10503" width="15" style="1" customWidth="1"/>
    <col min="10504" max="10504" width="10" style="1" customWidth="1"/>
    <col min="10505" max="10505" width="13.375" style="1" customWidth="1"/>
    <col min="10506" max="10506" width="14.375" style="1" customWidth="1"/>
    <col min="10507" max="10507" width="14.875" style="1" bestFit="1" customWidth="1"/>
    <col min="10508" max="10508" width="13.875" style="1" customWidth="1"/>
    <col min="10509" max="10511" width="13.125" style="1" bestFit="1" customWidth="1"/>
    <col min="10512" max="10750" width="9" style="1"/>
    <col min="10751" max="10751" width="2.375" style="1" customWidth="1"/>
    <col min="10752" max="10752" width="2.25" style="1" customWidth="1"/>
    <col min="10753" max="10753" width="14.75" style="1" customWidth="1"/>
    <col min="10754" max="10755" width="14.125" style="1" customWidth="1"/>
    <col min="10756" max="10756" width="14.5" style="1" customWidth="1"/>
    <col min="10757" max="10757" width="15.125" style="1" customWidth="1"/>
    <col min="10758" max="10758" width="12.875" style="1" customWidth="1"/>
    <col min="10759" max="10759" width="15" style="1" customWidth="1"/>
    <col min="10760" max="10760" width="10" style="1" customWidth="1"/>
    <col min="10761" max="10761" width="13.375" style="1" customWidth="1"/>
    <col min="10762" max="10762" width="14.375" style="1" customWidth="1"/>
    <col min="10763" max="10763" width="14.875" style="1" bestFit="1" customWidth="1"/>
    <col min="10764" max="10764" width="13.875" style="1" customWidth="1"/>
    <col min="10765" max="10767" width="13.125" style="1" bestFit="1" customWidth="1"/>
    <col min="10768" max="11006" width="9" style="1"/>
    <col min="11007" max="11007" width="2.375" style="1" customWidth="1"/>
    <col min="11008" max="11008" width="2.25" style="1" customWidth="1"/>
    <col min="11009" max="11009" width="14.75" style="1" customWidth="1"/>
    <col min="11010" max="11011" width="14.125" style="1" customWidth="1"/>
    <col min="11012" max="11012" width="14.5" style="1" customWidth="1"/>
    <col min="11013" max="11013" width="15.125" style="1" customWidth="1"/>
    <col min="11014" max="11014" width="12.875" style="1" customWidth="1"/>
    <col min="11015" max="11015" width="15" style="1" customWidth="1"/>
    <col min="11016" max="11016" width="10" style="1" customWidth="1"/>
    <col min="11017" max="11017" width="13.375" style="1" customWidth="1"/>
    <col min="11018" max="11018" width="14.375" style="1" customWidth="1"/>
    <col min="11019" max="11019" width="14.875" style="1" bestFit="1" customWidth="1"/>
    <col min="11020" max="11020" width="13.875" style="1" customWidth="1"/>
    <col min="11021" max="11023" width="13.125" style="1" bestFit="1" customWidth="1"/>
    <col min="11024" max="11262" width="9" style="1"/>
    <col min="11263" max="11263" width="2.375" style="1" customWidth="1"/>
    <col min="11264" max="11264" width="2.25" style="1" customWidth="1"/>
    <col min="11265" max="11265" width="14.75" style="1" customWidth="1"/>
    <col min="11266" max="11267" width="14.125" style="1" customWidth="1"/>
    <col min="11268" max="11268" width="14.5" style="1" customWidth="1"/>
    <col min="11269" max="11269" width="15.125" style="1" customWidth="1"/>
    <col min="11270" max="11270" width="12.875" style="1" customWidth="1"/>
    <col min="11271" max="11271" width="15" style="1" customWidth="1"/>
    <col min="11272" max="11272" width="10" style="1" customWidth="1"/>
    <col min="11273" max="11273" width="13.375" style="1" customWidth="1"/>
    <col min="11274" max="11274" width="14.375" style="1" customWidth="1"/>
    <col min="11275" max="11275" width="14.875" style="1" bestFit="1" customWidth="1"/>
    <col min="11276" max="11276" width="13.875" style="1" customWidth="1"/>
    <col min="11277" max="11279" width="13.125" style="1" bestFit="1" customWidth="1"/>
    <col min="11280" max="11518" width="9" style="1"/>
    <col min="11519" max="11519" width="2.375" style="1" customWidth="1"/>
    <col min="11520" max="11520" width="2.25" style="1" customWidth="1"/>
    <col min="11521" max="11521" width="14.75" style="1" customWidth="1"/>
    <col min="11522" max="11523" width="14.125" style="1" customWidth="1"/>
    <col min="11524" max="11524" width="14.5" style="1" customWidth="1"/>
    <col min="11525" max="11525" width="15.125" style="1" customWidth="1"/>
    <col min="11526" max="11526" width="12.875" style="1" customWidth="1"/>
    <col min="11527" max="11527" width="15" style="1" customWidth="1"/>
    <col min="11528" max="11528" width="10" style="1" customWidth="1"/>
    <col min="11529" max="11529" width="13.375" style="1" customWidth="1"/>
    <col min="11530" max="11530" width="14.375" style="1" customWidth="1"/>
    <col min="11531" max="11531" width="14.875" style="1" bestFit="1" customWidth="1"/>
    <col min="11532" max="11532" width="13.875" style="1" customWidth="1"/>
    <col min="11533" max="11535" width="13.125" style="1" bestFit="1" customWidth="1"/>
    <col min="11536" max="11774" width="9" style="1"/>
    <col min="11775" max="11775" width="2.375" style="1" customWidth="1"/>
    <col min="11776" max="11776" width="2.25" style="1" customWidth="1"/>
    <col min="11777" max="11777" width="14.75" style="1" customWidth="1"/>
    <col min="11778" max="11779" width="14.125" style="1" customWidth="1"/>
    <col min="11780" max="11780" width="14.5" style="1" customWidth="1"/>
    <col min="11781" max="11781" width="15.125" style="1" customWidth="1"/>
    <col min="11782" max="11782" width="12.875" style="1" customWidth="1"/>
    <col min="11783" max="11783" width="15" style="1" customWidth="1"/>
    <col min="11784" max="11784" width="10" style="1" customWidth="1"/>
    <col min="11785" max="11785" width="13.375" style="1" customWidth="1"/>
    <col min="11786" max="11786" width="14.375" style="1" customWidth="1"/>
    <col min="11787" max="11787" width="14.875" style="1" bestFit="1" customWidth="1"/>
    <col min="11788" max="11788" width="13.875" style="1" customWidth="1"/>
    <col min="11789" max="11791" width="13.125" style="1" bestFit="1" customWidth="1"/>
    <col min="11792" max="12030" width="9" style="1"/>
    <col min="12031" max="12031" width="2.375" style="1" customWidth="1"/>
    <col min="12032" max="12032" width="2.25" style="1" customWidth="1"/>
    <col min="12033" max="12033" width="14.75" style="1" customWidth="1"/>
    <col min="12034" max="12035" width="14.125" style="1" customWidth="1"/>
    <col min="12036" max="12036" width="14.5" style="1" customWidth="1"/>
    <col min="12037" max="12037" width="15.125" style="1" customWidth="1"/>
    <col min="12038" max="12038" width="12.875" style="1" customWidth="1"/>
    <col min="12039" max="12039" width="15" style="1" customWidth="1"/>
    <col min="12040" max="12040" width="10" style="1" customWidth="1"/>
    <col min="12041" max="12041" width="13.375" style="1" customWidth="1"/>
    <col min="12042" max="12042" width="14.375" style="1" customWidth="1"/>
    <col min="12043" max="12043" width="14.875" style="1" bestFit="1" customWidth="1"/>
    <col min="12044" max="12044" width="13.875" style="1" customWidth="1"/>
    <col min="12045" max="12047" width="13.125" style="1" bestFit="1" customWidth="1"/>
    <col min="12048" max="12286" width="9" style="1"/>
    <col min="12287" max="12287" width="2.375" style="1" customWidth="1"/>
    <col min="12288" max="12288" width="2.25" style="1" customWidth="1"/>
    <col min="12289" max="12289" width="14.75" style="1" customWidth="1"/>
    <col min="12290" max="12291" width="14.125" style="1" customWidth="1"/>
    <col min="12292" max="12292" width="14.5" style="1" customWidth="1"/>
    <col min="12293" max="12293" width="15.125" style="1" customWidth="1"/>
    <col min="12294" max="12294" width="12.875" style="1" customWidth="1"/>
    <col min="12295" max="12295" width="15" style="1" customWidth="1"/>
    <col min="12296" max="12296" width="10" style="1" customWidth="1"/>
    <col min="12297" max="12297" width="13.375" style="1" customWidth="1"/>
    <col min="12298" max="12298" width="14.375" style="1" customWidth="1"/>
    <col min="12299" max="12299" width="14.875" style="1" bestFit="1" customWidth="1"/>
    <col min="12300" max="12300" width="13.875" style="1" customWidth="1"/>
    <col min="12301" max="12303" width="13.125" style="1" bestFit="1" customWidth="1"/>
    <col min="12304" max="12542" width="9" style="1"/>
    <col min="12543" max="12543" width="2.375" style="1" customWidth="1"/>
    <col min="12544" max="12544" width="2.25" style="1" customWidth="1"/>
    <col min="12545" max="12545" width="14.75" style="1" customWidth="1"/>
    <col min="12546" max="12547" width="14.125" style="1" customWidth="1"/>
    <col min="12548" max="12548" width="14.5" style="1" customWidth="1"/>
    <col min="12549" max="12549" width="15.125" style="1" customWidth="1"/>
    <col min="12550" max="12550" width="12.875" style="1" customWidth="1"/>
    <col min="12551" max="12551" width="15" style="1" customWidth="1"/>
    <col min="12552" max="12552" width="10" style="1" customWidth="1"/>
    <col min="12553" max="12553" width="13.375" style="1" customWidth="1"/>
    <col min="12554" max="12554" width="14.375" style="1" customWidth="1"/>
    <col min="12555" max="12555" width="14.875" style="1" bestFit="1" customWidth="1"/>
    <col min="12556" max="12556" width="13.875" style="1" customWidth="1"/>
    <col min="12557" max="12559" width="13.125" style="1" bestFit="1" customWidth="1"/>
    <col min="12560" max="12798" width="9" style="1"/>
    <col min="12799" max="12799" width="2.375" style="1" customWidth="1"/>
    <col min="12800" max="12800" width="2.25" style="1" customWidth="1"/>
    <col min="12801" max="12801" width="14.75" style="1" customWidth="1"/>
    <col min="12802" max="12803" width="14.125" style="1" customWidth="1"/>
    <col min="12804" max="12804" width="14.5" style="1" customWidth="1"/>
    <col min="12805" max="12805" width="15.125" style="1" customWidth="1"/>
    <col min="12806" max="12806" width="12.875" style="1" customWidth="1"/>
    <col min="12807" max="12807" width="15" style="1" customWidth="1"/>
    <col min="12808" max="12808" width="10" style="1" customWidth="1"/>
    <col min="12809" max="12809" width="13.375" style="1" customWidth="1"/>
    <col min="12810" max="12810" width="14.375" style="1" customWidth="1"/>
    <col min="12811" max="12811" width="14.875" style="1" bestFit="1" customWidth="1"/>
    <col min="12812" max="12812" width="13.875" style="1" customWidth="1"/>
    <col min="12813" max="12815" width="13.125" style="1" bestFit="1" customWidth="1"/>
    <col min="12816" max="13054" width="9" style="1"/>
    <col min="13055" max="13055" width="2.375" style="1" customWidth="1"/>
    <col min="13056" max="13056" width="2.25" style="1" customWidth="1"/>
    <col min="13057" max="13057" width="14.75" style="1" customWidth="1"/>
    <col min="13058" max="13059" width="14.125" style="1" customWidth="1"/>
    <col min="13060" max="13060" width="14.5" style="1" customWidth="1"/>
    <col min="13061" max="13061" width="15.125" style="1" customWidth="1"/>
    <col min="13062" max="13062" width="12.875" style="1" customWidth="1"/>
    <col min="13063" max="13063" width="15" style="1" customWidth="1"/>
    <col min="13064" max="13064" width="10" style="1" customWidth="1"/>
    <col min="13065" max="13065" width="13.375" style="1" customWidth="1"/>
    <col min="13066" max="13066" width="14.375" style="1" customWidth="1"/>
    <col min="13067" max="13067" width="14.875" style="1" bestFit="1" customWidth="1"/>
    <col min="13068" max="13068" width="13.875" style="1" customWidth="1"/>
    <col min="13069" max="13071" width="13.125" style="1" bestFit="1" customWidth="1"/>
    <col min="13072" max="13310" width="9" style="1"/>
    <col min="13311" max="13311" width="2.375" style="1" customWidth="1"/>
    <col min="13312" max="13312" width="2.25" style="1" customWidth="1"/>
    <col min="13313" max="13313" width="14.75" style="1" customWidth="1"/>
    <col min="13314" max="13315" width="14.125" style="1" customWidth="1"/>
    <col min="13316" max="13316" width="14.5" style="1" customWidth="1"/>
    <col min="13317" max="13317" width="15.125" style="1" customWidth="1"/>
    <col min="13318" max="13318" width="12.875" style="1" customWidth="1"/>
    <col min="13319" max="13319" width="15" style="1" customWidth="1"/>
    <col min="13320" max="13320" width="10" style="1" customWidth="1"/>
    <col min="13321" max="13321" width="13.375" style="1" customWidth="1"/>
    <col min="13322" max="13322" width="14.375" style="1" customWidth="1"/>
    <col min="13323" max="13323" width="14.875" style="1" bestFit="1" customWidth="1"/>
    <col min="13324" max="13324" width="13.875" style="1" customWidth="1"/>
    <col min="13325" max="13327" width="13.125" style="1" bestFit="1" customWidth="1"/>
    <col min="13328" max="13566" width="9" style="1"/>
    <col min="13567" max="13567" width="2.375" style="1" customWidth="1"/>
    <col min="13568" max="13568" width="2.25" style="1" customWidth="1"/>
    <col min="13569" max="13569" width="14.75" style="1" customWidth="1"/>
    <col min="13570" max="13571" width="14.125" style="1" customWidth="1"/>
    <col min="13572" max="13572" width="14.5" style="1" customWidth="1"/>
    <col min="13573" max="13573" width="15.125" style="1" customWidth="1"/>
    <col min="13574" max="13574" width="12.875" style="1" customWidth="1"/>
    <col min="13575" max="13575" width="15" style="1" customWidth="1"/>
    <col min="13576" max="13576" width="10" style="1" customWidth="1"/>
    <col min="13577" max="13577" width="13.375" style="1" customWidth="1"/>
    <col min="13578" max="13578" width="14.375" style="1" customWidth="1"/>
    <col min="13579" max="13579" width="14.875" style="1" bestFit="1" customWidth="1"/>
    <col min="13580" max="13580" width="13.875" style="1" customWidth="1"/>
    <col min="13581" max="13583" width="13.125" style="1" bestFit="1" customWidth="1"/>
    <col min="13584" max="13822" width="9" style="1"/>
    <col min="13823" max="13823" width="2.375" style="1" customWidth="1"/>
    <col min="13824" max="13824" width="2.25" style="1" customWidth="1"/>
    <col min="13825" max="13825" width="14.75" style="1" customWidth="1"/>
    <col min="13826" max="13827" width="14.125" style="1" customWidth="1"/>
    <col min="13828" max="13828" width="14.5" style="1" customWidth="1"/>
    <col min="13829" max="13829" width="15.125" style="1" customWidth="1"/>
    <col min="13830" max="13830" width="12.875" style="1" customWidth="1"/>
    <col min="13831" max="13831" width="15" style="1" customWidth="1"/>
    <col min="13832" max="13832" width="10" style="1" customWidth="1"/>
    <col min="13833" max="13833" width="13.375" style="1" customWidth="1"/>
    <col min="13834" max="13834" width="14.375" style="1" customWidth="1"/>
    <col min="13835" max="13835" width="14.875" style="1" bestFit="1" customWidth="1"/>
    <col min="13836" max="13836" width="13.875" style="1" customWidth="1"/>
    <col min="13837" max="13839" width="13.125" style="1" bestFit="1" customWidth="1"/>
    <col min="13840" max="14078" width="9" style="1"/>
    <col min="14079" max="14079" width="2.375" style="1" customWidth="1"/>
    <col min="14080" max="14080" width="2.25" style="1" customWidth="1"/>
    <col min="14081" max="14081" width="14.75" style="1" customWidth="1"/>
    <col min="14082" max="14083" width="14.125" style="1" customWidth="1"/>
    <col min="14084" max="14084" width="14.5" style="1" customWidth="1"/>
    <col min="14085" max="14085" width="15.125" style="1" customWidth="1"/>
    <col min="14086" max="14086" width="12.875" style="1" customWidth="1"/>
    <col min="14087" max="14087" width="15" style="1" customWidth="1"/>
    <col min="14088" max="14088" width="10" style="1" customWidth="1"/>
    <col min="14089" max="14089" width="13.375" style="1" customWidth="1"/>
    <col min="14090" max="14090" width="14.375" style="1" customWidth="1"/>
    <col min="14091" max="14091" width="14.875" style="1" bestFit="1" customWidth="1"/>
    <col min="14092" max="14092" width="13.875" style="1" customWidth="1"/>
    <col min="14093" max="14095" width="13.125" style="1" bestFit="1" customWidth="1"/>
    <col min="14096" max="14334" width="9" style="1"/>
    <col min="14335" max="14335" width="2.375" style="1" customWidth="1"/>
    <col min="14336" max="14336" width="2.25" style="1" customWidth="1"/>
    <col min="14337" max="14337" width="14.75" style="1" customWidth="1"/>
    <col min="14338" max="14339" width="14.125" style="1" customWidth="1"/>
    <col min="14340" max="14340" width="14.5" style="1" customWidth="1"/>
    <col min="14341" max="14341" width="15.125" style="1" customWidth="1"/>
    <col min="14342" max="14342" width="12.875" style="1" customWidth="1"/>
    <col min="14343" max="14343" width="15" style="1" customWidth="1"/>
    <col min="14344" max="14344" width="10" style="1" customWidth="1"/>
    <col min="14345" max="14345" width="13.375" style="1" customWidth="1"/>
    <col min="14346" max="14346" width="14.375" style="1" customWidth="1"/>
    <col min="14347" max="14347" width="14.875" style="1" bestFit="1" customWidth="1"/>
    <col min="14348" max="14348" width="13.875" style="1" customWidth="1"/>
    <col min="14349" max="14351" width="13.125" style="1" bestFit="1" customWidth="1"/>
    <col min="14352" max="14590" width="9" style="1"/>
    <col min="14591" max="14591" width="2.375" style="1" customWidth="1"/>
    <col min="14592" max="14592" width="2.25" style="1" customWidth="1"/>
    <col min="14593" max="14593" width="14.75" style="1" customWidth="1"/>
    <col min="14594" max="14595" width="14.125" style="1" customWidth="1"/>
    <col min="14596" max="14596" width="14.5" style="1" customWidth="1"/>
    <col min="14597" max="14597" width="15.125" style="1" customWidth="1"/>
    <col min="14598" max="14598" width="12.875" style="1" customWidth="1"/>
    <col min="14599" max="14599" width="15" style="1" customWidth="1"/>
    <col min="14600" max="14600" width="10" style="1" customWidth="1"/>
    <col min="14601" max="14601" width="13.375" style="1" customWidth="1"/>
    <col min="14602" max="14602" width="14.375" style="1" customWidth="1"/>
    <col min="14603" max="14603" width="14.875" style="1" bestFit="1" customWidth="1"/>
    <col min="14604" max="14604" width="13.875" style="1" customWidth="1"/>
    <col min="14605" max="14607" width="13.125" style="1" bestFit="1" customWidth="1"/>
    <col min="14608" max="14846" width="9" style="1"/>
    <col min="14847" max="14847" width="2.375" style="1" customWidth="1"/>
    <col min="14848" max="14848" width="2.25" style="1" customWidth="1"/>
    <col min="14849" max="14849" width="14.75" style="1" customWidth="1"/>
    <col min="14850" max="14851" width="14.125" style="1" customWidth="1"/>
    <col min="14852" max="14852" width="14.5" style="1" customWidth="1"/>
    <col min="14853" max="14853" width="15.125" style="1" customWidth="1"/>
    <col min="14854" max="14854" width="12.875" style="1" customWidth="1"/>
    <col min="14855" max="14855" width="15" style="1" customWidth="1"/>
    <col min="14856" max="14856" width="10" style="1" customWidth="1"/>
    <col min="14857" max="14857" width="13.375" style="1" customWidth="1"/>
    <col min="14858" max="14858" width="14.375" style="1" customWidth="1"/>
    <col min="14859" max="14859" width="14.875" style="1" bestFit="1" customWidth="1"/>
    <col min="14860" max="14860" width="13.875" style="1" customWidth="1"/>
    <col min="14861" max="14863" width="13.125" style="1" bestFit="1" customWidth="1"/>
    <col min="14864" max="15102" width="9" style="1"/>
    <col min="15103" max="15103" width="2.375" style="1" customWidth="1"/>
    <col min="15104" max="15104" width="2.25" style="1" customWidth="1"/>
    <col min="15105" max="15105" width="14.75" style="1" customWidth="1"/>
    <col min="15106" max="15107" width="14.125" style="1" customWidth="1"/>
    <col min="15108" max="15108" width="14.5" style="1" customWidth="1"/>
    <col min="15109" max="15109" width="15.125" style="1" customWidth="1"/>
    <col min="15110" max="15110" width="12.875" style="1" customWidth="1"/>
    <col min="15111" max="15111" width="15" style="1" customWidth="1"/>
    <col min="15112" max="15112" width="10" style="1" customWidth="1"/>
    <col min="15113" max="15113" width="13.375" style="1" customWidth="1"/>
    <col min="15114" max="15114" width="14.375" style="1" customWidth="1"/>
    <col min="15115" max="15115" width="14.875" style="1" bestFit="1" customWidth="1"/>
    <col min="15116" max="15116" width="13.875" style="1" customWidth="1"/>
    <col min="15117" max="15119" width="13.125" style="1" bestFit="1" customWidth="1"/>
    <col min="15120" max="15358" width="9" style="1"/>
    <col min="15359" max="15359" width="2.375" style="1" customWidth="1"/>
    <col min="15360" max="15360" width="2.25" style="1" customWidth="1"/>
    <col min="15361" max="15361" width="14.75" style="1" customWidth="1"/>
    <col min="15362" max="15363" width="14.125" style="1" customWidth="1"/>
    <col min="15364" max="15364" width="14.5" style="1" customWidth="1"/>
    <col min="15365" max="15365" width="15.125" style="1" customWidth="1"/>
    <col min="15366" max="15366" width="12.875" style="1" customWidth="1"/>
    <col min="15367" max="15367" width="15" style="1" customWidth="1"/>
    <col min="15368" max="15368" width="10" style="1" customWidth="1"/>
    <col min="15369" max="15369" width="13.375" style="1" customWidth="1"/>
    <col min="15370" max="15370" width="14.375" style="1" customWidth="1"/>
    <col min="15371" max="15371" width="14.875" style="1" bestFit="1" customWidth="1"/>
    <col min="15372" max="15372" width="13.875" style="1" customWidth="1"/>
    <col min="15373" max="15375" width="13.125" style="1" bestFit="1" customWidth="1"/>
    <col min="15376" max="15614" width="9" style="1"/>
    <col min="15615" max="15615" width="2.375" style="1" customWidth="1"/>
    <col min="15616" max="15616" width="2.25" style="1" customWidth="1"/>
    <col min="15617" max="15617" width="14.75" style="1" customWidth="1"/>
    <col min="15618" max="15619" width="14.125" style="1" customWidth="1"/>
    <col min="15620" max="15620" width="14.5" style="1" customWidth="1"/>
    <col min="15621" max="15621" width="15.125" style="1" customWidth="1"/>
    <col min="15622" max="15622" width="12.875" style="1" customWidth="1"/>
    <col min="15623" max="15623" width="15" style="1" customWidth="1"/>
    <col min="15624" max="15624" width="10" style="1" customWidth="1"/>
    <col min="15625" max="15625" width="13.375" style="1" customWidth="1"/>
    <col min="15626" max="15626" width="14.375" style="1" customWidth="1"/>
    <col min="15627" max="15627" width="14.875" style="1" bestFit="1" customWidth="1"/>
    <col min="15628" max="15628" width="13.875" style="1" customWidth="1"/>
    <col min="15629" max="15631" width="13.125" style="1" bestFit="1" customWidth="1"/>
    <col min="15632" max="15870" width="9" style="1"/>
    <col min="15871" max="15871" width="2.375" style="1" customWidth="1"/>
    <col min="15872" max="15872" width="2.25" style="1" customWidth="1"/>
    <col min="15873" max="15873" width="14.75" style="1" customWidth="1"/>
    <col min="15874" max="15875" width="14.125" style="1" customWidth="1"/>
    <col min="15876" max="15876" width="14.5" style="1" customWidth="1"/>
    <col min="15877" max="15877" width="15.125" style="1" customWidth="1"/>
    <col min="15878" max="15878" width="12.875" style="1" customWidth="1"/>
    <col min="15879" max="15879" width="15" style="1" customWidth="1"/>
    <col min="15880" max="15880" width="10" style="1" customWidth="1"/>
    <col min="15881" max="15881" width="13.375" style="1" customWidth="1"/>
    <col min="15882" max="15882" width="14.375" style="1" customWidth="1"/>
    <col min="15883" max="15883" width="14.875" style="1" bestFit="1" customWidth="1"/>
    <col min="15884" max="15884" width="13.875" style="1" customWidth="1"/>
    <col min="15885" max="15887" width="13.125" style="1" bestFit="1" customWidth="1"/>
    <col min="15888" max="16126" width="9" style="1"/>
    <col min="16127" max="16127" width="2.375" style="1" customWidth="1"/>
    <col min="16128" max="16128" width="2.25" style="1" customWidth="1"/>
    <col min="16129" max="16129" width="14.75" style="1" customWidth="1"/>
    <col min="16130" max="16131" width="14.125" style="1" customWidth="1"/>
    <col min="16132" max="16132" width="14.5" style="1" customWidth="1"/>
    <col min="16133" max="16133" width="15.125" style="1" customWidth="1"/>
    <col min="16134" max="16134" width="12.875" style="1" customWidth="1"/>
    <col min="16135" max="16135" width="15" style="1" customWidth="1"/>
    <col min="16136" max="16136" width="10" style="1" customWidth="1"/>
    <col min="16137" max="16137" width="13.375" style="1" customWidth="1"/>
    <col min="16138" max="16138" width="14.375" style="1" customWidth="1"/>
    <col min="16139" max="16139" width="14.875" style="1" bestFit="1" customWidth="1"/>
    <col min="16140" max="16140" width="13.875" style="1" customWidth="1"/>
    <col min="16141" max="16143" width="13.125" style="1" bestFit="1" customWidth="1"/>
    <col min="16144" max="16384" width="9" style="1"/>
  </cols>
  <sheetData>
    <row r="1" spans="1:27" ht="31.5">
      <c r="A1" s="93" t="s">
        <v>73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</row>
    <row r="2" spans="1:27" ht="26.25">
      <c r="A2" s="94" t="s">
        <v>93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</row>
    <row r="3" spans="1:27" s="5" customFormat="1" ht="15" customHeight="1" thickBot="1">
      <c r="A3" s="2"/>
      <c r="B3" s="3"/>
      <c r="C3" s="3"/>
      <c r="D3" s="3"/>
      <c r="E3" s="3"/>
      <c r="F3" s="3"/>
      <c r="G3" s="3"/>
      <c r="H3" s="3"/>
      <c r="I3" s="3"/>
      <c r="J3" s="3"/>
      <c r="K3" s="3"/>
      <c r="L3" s="4" t="s">
        <v>97</v>
      </c>
    </row>
    <row r="4" spans="1:27" s="6" customFormat="1" ht="18.75" customHeight="1">
      <c r="A4" s="95" t="s">
        <v>0</v>
      </c>
      <c r="B4" s="96"/>
      <c r="C4" s="96"/>
      <c r="D4" s="97" t="s">
        <v>1</v>
      </c>
      <c r="E4" s="97"/>
      <c r="F4" s="97" t="s">
        <v>2</v>
      </c>
      <c r="G4" s="97"/>
      <c r="H4" s="97" t="s">
        <v>3</v>
      </c>
      <c r="I4" s="97"/>
      <c r="J4" s="97" t="s">
        <v>4</v>
      </c>
      <c r="K4" s="97"/>
      <c r="L4" s="98" t="s">
        <v>5</v>
      </c>
      <c r="N4" s="17" t="s">
        <v>74</v>
      </c>
      <c r="O4" s="18" t="str">
        <f>IF(COUNTIF(N6:Q72,"확인요")&gt;0,"확인바람","이상무")</f>
        <v>이상무</v>
      </c>
      <c r="P4" s="18"/>
      <c r="Q4" s="18"/>
      <c r="R4" s="19"/>
      <c r="S4" s="20" t="s">
        <v>75</v>
      </c>
      <c r="T4" s="19"/>
      <c r="U4" s="19"/>
      <c r="V4" s="19"/>
      <c r="W4" s="19"/>
      <c r="X4" s="19"/>
      <c r="Y4" s="19"/>
      <c r="Z4" s="19"/>
      <c r="AA4" s="19"/>
    </row>
    <row r="5" spans="1:27" s="6" customFormat="1" ht="18.75" customHeight="1">
      <c r="A5" s="12" t="s">
        <v>6</v>
      </c>
      <c r="B5" s="13" t="s">
        <v>7</v>
      </c>
      <c r="C5" s="13" t="s">
        <v>8</v>
      </c>
      <c r="D5" s="14" t="s">
        <v>9</v>
      </c>
      <c r="E5" s="14" t="s">
        <v>10</v>
      </c>
      <c r="F5" s="14" t="s">
        <v>9</v>
      </c>
      <c r="G5" s="14" t="s">
        <v>10</v>
      </c>
      <c r="H5" s="14" t="s">
        <v>9</v>
      </c>
      <c r="I5" s="14" t="s">
        <v>10</v>
      </c>
      <c r="J5" s="14" t="s">
        <v>9</v>
      </c>
      <c r="K5" s="14" t="s">
        <v>10</v>
      </c>
      <c r="L5" s="99"/>
      <c r="N5" s="21" t="s">
        <v>76</v>
      </c>
      <c r="O5" s="21" t="s">
        <v>77</v>
      </c>
      <c r="P5" s="21" t="s">
        <v>88</v>
      </c>
      <c r="Q5" s="21" t="s">
        <v>78</v>
      </c>
      <c r="R5" s="19"/>
      <c r="S5" s="22" t="s">
        <v>79</v>
      </c>
      <c r="T5" s="22" t="s">
        <v>80</v>
      </c>
      <c r="U5" s="22" t="s">
        <v>81</v>
      </c>
      <c r="V5" s="22" t="s">
        <v>82</v>
      </c>
      <c r="W5" s="22" t="s">
        <v>83</v>
      </c>
      <c r="X5" s="22" t="s">
        <v>84</v>
      </c>
      <c r="Y5" s="22" t="s">
        <v>85</v>
      </c>
      <c r="Z5" s="22" t="s">
        <v>86</v>
      </c>
      <c r="AA5" s="22" t="s">
        <v>87</v>
      </c>
    </row>
    <row r="6" spans="1:27" s="6" customFormat="1" ht="14.25" customHeight="1">
      <c r="A6" s="100" t="s">
        <v>11</v>
      </c>
      <c r="B6" s="101"/>
      <c r="C6" s="101"/>
      <c r="D6" s="47">
        <f>SUM(D7,D39,D59,D75)</f>
        <v>13214202647</v>
      </c>
      <c r="E6" s="47">
        <f t="shared" ref="E6:L6" si="0">SUM(E7,E39,E59,E75)</f>
        <v>13214202647</v>
      </c>
      <c r="F6" s="47">
        <f t="shared" si="0"/>
        <v>932185008</v>
      </c>
      <c r="G6" s="47">
        <f t="shared" si="0"/>
        <v>932185008</v>
      </c>
      <c r="H6" s="47">
        <f t="shared" si="0"/>
        <v>2795500</v>
      </c>
      <c r="I6" s="47">
        <f t="shared" si="0"/>
        <v>2795500</v>
      </c>
      <c r="J6" s="47">
        <f t="shared" si="0"/>
        <v>0</v>
      </c>
      <c r="K6" s="47">
        <f t="shared" si="0"/>
        <v>0</v>
      </c>
      <c r="L6" s="80">
        <f t="shared" si="0"/>
        <v>12282017639</v>
      </c>
      <c r="N6" s="22" t="str">
        <f>IF(L6=E6-G6-K6,"이상무","확인요")</f>
        <v>이상무</v>
      </c>
      <c r="O6" s="22" t="str">
        <f>IF(COUNTIF(S6:AA6,"불일치")&gt;0,"확인요","이상무")</f>
        <v>이상무</v>
      </c>
      <c r="P6" s="22" t="str">
        <f>IF(E6&gt;=G6,"이상무","확인요")</f>
        <v>이상무</v>
      </c>
      <c r="Q6" s="22" t="str">
        <f>IF(OR(I6&lt;0,K6&lt;0,L6&lt;0),"확인요","이상무")</f>
        <v>이상무</v>
      </c>
      <c r="R6" s="19"/>
      <c r="S6" s="25" t="str">
        <f>IF(D6=SUM(D7,D39,D59,D75),"일치","불일치")</f>
        <v>일치</v>
      </c>
      <c r="T6" s="25" t="str">
        <f t="shared" ref="T6:AA6" si="1">IF(E6=SUM(E7,E39,E59,E75),"일치","불일치")</f>
        <v>일치</v>
      </c>
      <c r="U6" s="25" t="str">
        <f t="shared" si="1"/>
        <v>일치</v>
      </c>
      <c r="V6" s="25" t="str">
        <f t="shared" si="1"/>
        <v>일치</v>
      </c>
      <c r="W6" s="25" t="str">
        <f t="shared" si="1"/>
        <v>일치</v>
      </c>
      <c r="X6" s="25" t="str">
        <f t="shared" si="1"/>
        <v>일치</v>
      </c>
      <c r="Y6" s="25" t="str">
        <f t="shared" si="1"/>
        <v>일치</v>
      </c>
      <c r="Z6" s="25" t="str">
        <f t="shared" si="1"/>
        <v>일치</v>
      </c>
      <c r="AA6" s="25" t="str">
        <f t="shared" si="1"/>
        <v>일치</v>
      </c>
    </row>
    <row r="7" spans="1:27" s="6" customFormat="1" ht="14.25" customHeight="1">
      <c r="A7" s="87" t="s">
        <v>12</v>
      </c>
      <c r="B7" s="88"/>
      <c r="C7" s="88"/>
      <c r="D7" s="44">
        <f>SUM(D8,D11,D21,D27,D33,D35)</f>
        <v>1537316059</v>
      </c>
      <c r="E7" s="44">
        <f t="shared" ref="E7:L7" si="2">SUM(E8,E11,E21,E27,E33,E35)</f>
        <v>1537316059</v>
      </c>
      <c r="F7" s="44">
        <f t="shared" si="2"/>
        <v>614433534</v>
      </c>
      <c r="G7" s="44">
        <f t="shared" si="2"/>
        <v>614433534</v>
      </c>
      <c r="H7" s="44">
        <f t="shared" si="2"/>
        <v>0</v>
      </c>
      <c r="I7" s="44">
        <f t="shared" si="2"/>
        <v>0</v>
      </c>
      <c r="J7" s="7">
        <f t="shared" si="2"/>
        <v>0</v>
      </c>
      <c r="K7" s="7">
        <f t="shared" si="2"/>
        <v>0</v>
      </c>
      <c r="L7" s="8">
        <f t="shared" si="2"/>
        <v>922882525</v>
      </c>
      <c r="N7" s="22" t="str">
        <f t="shared" ref="N7:N70" si="3">IF(L7=E7-G7-K7,"이상무","확인요")</f>
        <v>이상무</v>
      </c>
      <c r="O7" s="22" t="str">
        <f>IF(COUNTIF(S7:AA7,"불일치")&gt;0,"확인요","이상무")</f>
        <v>이상무</v>
      </c>
      <c r="P7" s="22" t="str">
        <f t="shared" ref="P7:P70" si="4">IF(E7&gt;=G7,"이상무","확인요")</f>
        <v>이상무</v>
      </c>
      <c r="Q7" s="22" t="str">
        <f t="shared" ref="Q7:Q70" si="5">IF(OR(I7&lt;0,K7&lt;0,L7&lt;0),"확인요","이상무")</f>
        <v>이상무</v>
      </c>
      <c r="R7" s="19"/>
      <c r="S7" s="26" t="str">
        <f t="shared" ref="S7:AA7" si="6">IF(D7=SUM(D8,D11,D21,D27,D33,D35),"일치","불일치")</f>
        <v>일치</v>
      </c>
      <c r="T7" s="26" t="str">
        <f t="shared" si="6"/>
        <v>일치</v>
      </c>
      <c r="U7" s="26" t="str">
        <f t="shared" si="6"/>
        <v>일치</v>
      </c>
      <c r="V7" s="26" t="str">
        <f t="shared" si="6"/>
        <v>일치</v>
      </c>
      <c r="W7" s="26" t="str">
        <f t="shared" si="6"/>
        <v>일치</v>
      </c>
      <c r="X7" s="26" t="str">
        <f t="shared" si="6"/>
        <v>일치</v>
      </c>
      <c r="Y7" s="26" t="str">
        <f t="shared" si="6"/>
        <v>일치</v>
      </c>
      <c r="Z7" s="26" t="str">
        <f t="shared" si="6"/>
        <v>일치</v>
      </c>
      <c r="AA7" s="27" t="str">
        <f t="shared" si="6"/>
        <v>일치</v>
      </c>
    </row>
    <row r="8" spans="1:27" s="6" customFormat="1" ht="15" customHeight="1">
      <c r="A8" s="102"/>
      <c r="B8" s="103" t="s">
        <v>13</v>
      </c>
      <c r="C8" s="103"/>
      <c r="D8" s="43">
        <f>SUM(D9:D10)</f>
        <v>33975110</v>
      </c>
      <c r="E8" s="43">
        <f t="shared" ref="E8:L8" si="7">SUM(E9:E10)</f>
        <v>33975110</v>
      </c>
      <c r="F8" s="43">
        <f t="shared" si="7"/>
        <v>31107640</v>
      </c>
      <c r="G8" s="43">
        <f t="shared" si="7"/>
        <v>31107640</v>
      </c>
      <c r="H8" s="43">
        <f t="shared" si="7"/>
        <v>0</v>
      </c>
      <c r="I8" s="43">
        <f t="shared" si="7"/>
        <v>0</v>
      </c>
      <c r="J8" s="9">
        <f t="shared" si="7"/>
        <v>0</v>
      </c>
      <c r="K8" s="9">
        <f t="shared" si="7"/>
        <v>0</v>
      </c>
      <c r="L8" s="10">
        <f t="shared" si="7"/>
        <v>2867470</v>
      </c>
      <c r="N8" s="22" t="str">
        <f t="shared" si="3"/>
        <v>이상무</v>
      </c>
      <c r="O8" s="22" t="str">
        <f>IF(COUNTIF(S8:AA8,"불일치")&gt;0,"확인요","이상무")</f>
        <v>이상무</v>
      </c>
      <c r="P8" s="22" t="str">
        <f t="shared" si="4"/>
        <v>이상무</v>
      </c>
      <c r="Q8" s="22" t="str">
        <f t="shared" si="5"/>
        <v>이상무</v>
      </c>
      <c r="R8" s="19"/>
      <c r="S8" s="28" t="str">
        <f>IF(D8=SUM(D9:D10),"일치","불일치")</f>
        <v>일치</v>
      </c>
      <c r="T8" s="28" t="str">
        <f t="shared" ref="T8:AA8" si="8">IF(E8=SUM(E9:E10),"일치","불일치")</f>
        <v>일치</v>
      </c>
      <c r="U8" s="28" t="str">
        <f t="shared" si="8"/>
        <v>일치</v>
      </c>
      <c r="V8" s="28" t="str">
        <f t="shared" si="8"/>
        <v>일치</v>
      </c>
      <c r="W8" s="28" t="str">
        <f t="shared" si="8"/>
        <v>일치</v>
      </c>
      <c r="X8" s="28" t="str">
        <f t="shared" si="8"/>
        <v>일치</v>
      </c>
      <c r="Y8" s="28" t="str">
        <f t="shared" si="8"/>
        <v>일치</v>
      </c>
      <c r="Z8" s="28" t="str">
        <f t="shared" si="8"/>
        <v>일치</v>
      </c>
      <c r="AA8" s="29" t="str">
        <f t="shared" si="8"/>
        <v>일치</v>
      </c>
    </row>
    <row r="9" spans="1:27" s="6" customFormat="1" ht="15" customHeight="1">
      <c r="A9" s="102"/>
      <c r="B9" s="104"/>
      <c r="C9" s="46" t="s">
        <v>14</v>
      </c>
      <c r="D9" s="42">
        <v>98950</v>
      </c>
      <c r="E9" s="42">
        <v>98950</v>
      </c>
      <c r="F9" s="42">
        <v>98950</v>
      </c>
      <c r="G9" s="42">
        <v>98950</v>
      </c>
      <c r="H9" s="42"/>
      <c r="I9" s="49"/>
      <c r="J9" s="39">
        <v>0</v>
      </c>
      <c r="K9" s="15">
        <v>0</v>
      </c>
      <c r="L9" s="16">
        <f>E9-G9-K9</f>
        <v>0</v>
      </c>
      <c r="N9" s="22" t="str">
        <f t="shared" si="3"/>
        <v>이상무</v>
      </c>
      <c r="O9" s="22"/>
      <c r="P9" s="22" t="str">
        <f t="shared" si="4"/>
        <v>이상무</v>
      </c>
      <c r="Q9" s="22" t="str">
        <f t="shared" si="5"/>
        <v>이상무</v>
      </c>
      <c r="R9" s="19"/>
      <c r="S9" s="30"/>
      <c r="T9" s="30"/>
      <c r="U9" s="30"/>
      <c r="V9" s="30"/>
      <c r="W9" s="30"/>
      <c r="X9" s="30"/>
      <c r="Y9" s="30"/>
      <c r="Z9" s="30"/>
      <c r="AA9" s="31"/>
    </row>
    <row r="10" spans="1:27" s="6" customFormat="1" ht="15" customHeight="1">
      <c r="A10" s="102"/>
      <c r="B10" s="104"/>
      <c r="C10" s="46" t="s">
        <v>15</v>
      </c>
      <c r="D10" s="41">
        <v>33876160</v>
      </c>
      <c r="E10" s="41">
        <v>33876160</v>
      </c>
      <c r="F10" s="41">
        <v>31008690</v>
      </c>
      <c r="G10" s="41">
        <v>31008690</v>
      </c>
      <c r="H10" s="41"/>
      <c r="I10" s="52"/>
      <c r="J10" s="39">
        <v>0</v>
      </c>
      <c r="K10" s="15">
        <v>0</v>
      </c>
      <c r="L10" s="16">
        <f t="shared" ref="L10:L58" si="9">E10-G10-K10</f>
        <v>2867470</v>
      </c>
      <c r="N10" s="22" t="str">
        <f t="shared" si="3"/>
        <v>이상무</v>
      </c>
      <c r="O10" s="22"/>
      <c r="P10" s="22" t="str">
        <f t="shared" si="4"/>
        <v>이상무</v>
      </c>
      <c r="Q10" s="22" t="str">
        <f t="shared" si="5"/>
        <v>이상무</v>
      </c>
      <c r="R10" s="19"/>
      <c r="S10" s="30"/>
      <c r="T10" s="30"/>
      <c r="U10" s="32"/>
      <c r="V10" s="30"/>
      <c r="W10" s="30"/>
      <c r="X10" s="30"/>
      <c r="Y10" s="30"/>
      <c r="Z10" s="30"/>
      <c r="AA10" s="31"/>
    </row>
    <row r="11" spans="1:27" s="6" customFormat="1" ht="15" customHeight="1">
      <c r="A11" s="102"/>
      <c r="B11" s="103" t="s">
        <v>16</v>
      </c>
      <c r="C11" s="105"/>
      <c r="D11" s="43">
        <f>SUM(D12:D20)</f>
        <v>164556410</v>
      </c>
      <c r="E11" s="43">
        <f t="shared" ref="E11:L11" si="10">SUM(E12:E20)</f>
        <v>164556410</v>
      </c>
      <c r="F11" s="43">
        <f t="shared" si="10"/>
        <v>113253280</v>
      </c>
      <c r="G11" s="43">
        <f t="shared" si="10"/>
        <v>113253280</v>
      </c>
      <c r="H11" s="43">
        <f t="shared" si="10"/>
        <v>0</v>
      </c>
      <c r="I11" s="51">
        <f t="shared" si="10"/>
        <v>0</v>
      </c>
      <c r="J11" s="40">
        <f t="shared" si="10"/>
        <v>0</v>
      </c>
      <c r="K11" s="9">
        <f t="shared" si="10"/>
        <v>0</v>
      </c>
      <c r="L11" s="10">
        <f t="shared" si="10"/>
        <v>51303130</v>
      </c>
      <c r="N11" s="22" t="str">
        <f t="shared" si="3"/>
        <v>이상무</v>
      </c>
      <c r="O11" s="22" t="str">
        <f>IF(COUNTIF(S11:AA11,"불일치")&gt;0,"확인요","이상무")</f>
        <v>이상무</v>
      </c>
      <c r="P11" s="22" t="str">
        <f t="shared" si="4"/>
        <v>이상무</v>
      </c>
      <c r="Q11" s="22" t="str">
        <f t="shared" si="5"/>
        <v>이상무</v>
      </c>
      <c r="R11" s="19"/>
      <c r="S11" s="28" t="str">
        <f>IF(D11=SUM(D12:D20),"일치","불일치")</f>
        <v>일치</v>
      </c>
      <c r="T11" s="28" t="str">
        <f t="shared" ref="T11:AA11" si="11">IF(E11=SUM(E12:E20),"일치","불일치")</f>
        <v>일치</v>
      </c>
      <c r="U11" s="28" t="str">
        <f t="shared" si="11"/>
        <v>일치</v>
      </c>
      <c r="V11" s="28" t="str">
        <f t="shared" si="11"/>
        <v>일치</v>
      </c>
      <c r="W11" s="28" t="str">
        <f t="shared" si="11"/>
        <v>일치</v>
      </c>
      <c r="X11" s="28" t="str">
        <f t="shared" si="11"/>
        <v>일치</v>
      </c>
      <c r="Y11" s="28" t="str">
        <f t="shared" si="11"/>
        <v>일치</v>
      </c>
      <c r="Z11" s="28" t="str">
        <f t="shared" si="11"/>
        <v>일치</v>
      </c>
      <c r="AA11" s="29" t="str">
        <f t="shared" si="11"/>
        <v>일치</v>
      </c>
    </row>
    <row r="12" spans="1:27" s="6" customFormat="1" ht="15" customHeight="1">
      <c r="A12" s="102"/>
      <c r="B12" s="104"/>
      <c r="C12" s="46" t="s">
        <v>17</v>
      </c>
      <c r="D12" s="41">
        <v>3497600</v>
      </c>
      <c r="E12" s="41">
        <v>3497600</v>
      </c>
      <c r="F12" s="41">
        <v>671800</v>
      </c>
      <c r="G12" s="41">
        <v>671800</v>
      </c>
      <c r="H12" s="42"/>
      <c r="I12" s="49"/>
      <c r="J12" s="39"/>
      <c r="K12" s="15">
        <v>0</v>
      </c>
      <c r="L12" s="16">
        <f t="shared" si="9"/>
        <v>2825800</v>
      </c>
      <c r="N12" s="22" t="str">
        <f t="shared" si="3"/>
        <v>이상무</v>
      </c>
      <c r="O12" s="22"/>
      <c r="P12" s="22" t="str">
        <f t="shared" si="4"/>
        <v>이상무</v>
      </c>
      <c r="Q12" s="22" t="str">
        <f t="shared" si="5"/>
        <v>이상무</v>
      </c>
      <c r="R12" s="19"/>
      <c r="S12" s="30"/>
      <c r="T12" s="30"/>
      <c r="U12" s="30"/>
      <c r="V12" s="30"/>
      <c r="W12" s="30"/>
      <c r="X12" s="30"/>
      <c r="Y12" s="30"/>
      <c r="Z12" s="30"/>
      <c r="AA12" s="31"/>
    </row>
    <row r="13" spans="1:27" s="6" customFormat="1" ht="15" customHeight="1">
      <c r="A13" s="102"/>
      <c r="B13" s="104"/>
      <c r="C13" s="46" t="s">
        <v>18</v>
      </c>
      <c r="D13" s="42"/>
      <c r="E13" s="42"/>
      <c r="F13" s="42"/>
      <c r="G13" s="42"/>
      <c r="H13" s="42"/>
      <c r="I13" s="49"/>
      <c r="J13" s="39">
        <v>0</v>
      </c>
      <c r="K13" s="15">
        <v>0</v>
      </c>
      <c r="L13" s="16">
        <f t="shared" si="9"/>
        <v>0</v>
      </c>
      <c r="N13" s="22" t="str">
        <f t="shared" si="3"/>
        <v>이상무</v>
      </c>
      <c r="O13" s="22"/>
      <c r="P13" s="22" t="str">
        <f t="shared" si="4"/>
        <v>이상무</v>
      </c>
      <c r="Q13" s="22" t="str">
        <f t="shared" si="5"/>
        <v>이상무</v>
      </c>
      <c r="R13" s="19"/>
      <c r="S13" s="30"/>
      <c r="T13" s="30"/>
      <c r="U13" s="30"/>
      <c r="V13" s="30"/>
      <c r="W13" s="30"/>
      <c r="X13" s="30"/>
      <c r="Y13" s="30"/>
      <c r="Z13" s="30"/>
      <c r="AA13" s="31"/>
    </row>
    <row r="14" spans="1:27" s="6" customFormat="1" ht="15" customHeight="1">
      <c r="A14" s="102"/>
      <c r="B14" s="104"/>
      <c r="C14" s="46" t="s">
        <v>19</v>
      </c>
      <c r="D14" s="42"/>
      <c r="E14" s="42"/>
      <c r="F14" s="42"/>
      <c r="G14" s="42"/>
      <c r="H14" s="42"/>
      <c r="I14" s="49"/>
      <c r="J14" s="39">
        <v>0</v>
      </c>
      <c r="K14" s="15">
        <v>0</v>
      </c>
      <c r="L14" s="16">
        <f t="shared" si="9"/>
        <v>0</v>
      </c>
      <c r="N14" s="22" t="str">
        <f t="shared" si="3"/>
        <v>이상무</v>
      </c>
      <c r="O14" s="22"/>
      <c r="P14" s="22" t="str">
        <f t="shared" si="4"/>
        <v>이상무</v>
      </c>
      <c r="Q14" s="22" t="str">
        <f t="shared" si="5"/>
        <v>이상무</v>
      </c>
      <c r="R14" s="19"/>
      <c r="S14" s="30"/>
      <c r="T14" s="30"/>
      <c r="U14" s="30"/>
      <c r="V14" s="30"/>
      <c r="W14" s="30"/>
      <c r="X14" s="30"/>
      <c r="Y14" s="30"/>
      <c r="Z14" s="30"/>
      <c r="AA14" s="31"/>
    </row>
    <row r="15" spans="1:27" s="6" customFormat="1" ht="15" customHeight="1">
      <c r="A15" s="102"/>
      <c r="B15" s="104"/>
      <c r="C15" s="46" t="s">
        <v>20</v>
      </c>
      <c r="D15" s="42">
        <v>0</v>
      </c>
      <c r="E15" s="42">
        <v>0</v>
      </c>
      <c r="F15" s="42">
        <v>0</v>
      </c>
      <c r="G15" s="42">
        <v>0</v>
      </c>
      <c r="H15" s="42">
        <v>0</v>
      </c>
      <c r="I15" s="42">
        <v>0</v>
      </c>
      <c r="J15" s="39">
        <v>0</v>
      </c>
      <c r="K15" s="15">
        <v>0</v>
      </c>
      <c r="L15" s="16">
        <f t="shared" si="9"/>
        <v>0</v>
      </c>
      <c r="N15" s="22" t="str">
        <f t="shared" si="3"/>
        <v>이상무</v>
      </c>
      <c r="O15" s="22"/>
      <c r="P15" s="22" t="str">
        <f t="shared" si="4"/>
        <v>이상무</v>
      </c>
      <c r="Q15" s="22" t="str">
        <f t="shared" si="5"/>
        <v>이상무</v>
      </c>
      <c r="R15" s="19"/>
      <c r="S15" s="30"/>
      <c r="T15" s="30"/>
      <c r="U15" s="30"/>
      <c r="V15" s="30"/>
      <c r="W15" s="30"/>
      <c r="X15" s="30"/>
      <c r="Y15" s="30"/>
      <c r="Z15" s="30"/>
      <c r="AA15" s="31"/>
    </row>
    <row r="16" spans="1:27" s="6" customFormat="1" ht="15" customHeight="1">
      <c r="A16" s="102"/>
      <c r="B16" s="104"/>
      <c r="C16" s="46" t="s">
        <v>21</v>
      </c>
      <c r="D16" s="42">
        <v>149960</v>
      </c>
      <c r="E16" s="42">
        <v>149960</v>
      </c>
      <c r="F16" s="42">
        <v>127920</v>
      </c>
      <c r="G16" s="42">
        <v>127920</v>
      </c>
      <c r="H16" s="42">
        <v>0</v>
      </c>
      <c r="I16" s="42">
        <v>0</v>
      </c>
      <c r="J16" s="39">
        <v>0</v>
      </c>
      <c r="K16" s="15">
        <v>0</v>
      </c>
      <c r="L16" s="16">
        <f t="shared" si="9"/>
        <v>22040</v>
      </c>
      <c r="N16" s="22" t="str">
        <f t="shared" si="3"/>
        <v>이상무</v>
      </c>
      <c r="O16" s="22"/>
      <c r="P16" s="22" t="str">
        <f t="shared" si="4"/>
        <v>이상무</v>
      </c>
      <c r="Q16" s="22" t="str">
        <f t="shared" si="5"/>
        <v>이상무</v>
      </c>
      <c r="R16" s="19"/>
      <c r="S16" s="30"/>
      <c r="T16" s="30"/>
      <c r="U16" s="30"/>
      <c r="V16" s="30"/>
      <c r="W16" s="30"/>
      <c r="X16" s="30"/>
      <c r="Y16" s="30"/>
      <c r="Z16" s="30"/>
      <c r="AA16" s="31"/>
    </row>
    <row r="17" spans="1:27" s="6" customFormat="1" ht="15" customHeight="1">
      <c r="A17" s="102"/>
      <c r="B17" s="104"/>
      <c r="C17" s="46" t="s">
        <v>22</v>
      </c>
      <c r="D17" s="42">
        <v>58475660</v>
      </c>
      <c r="E17" s="42">
        <v>58475660</v>
      </c>
      <c r="F17" s="42">
        <v>55933240</v>
      </c>
      <c r="G17" s="42">
        <v>55933240</v>
      </c>
      <c r="H17" s="42">
        <v>0</v>
      </c>
      <c r="I17" s="42">
        <v>0</v>
      </c>
      <c r="J17" s="39">
        <v>0</v>
      </c>
      <c r="K17" s="15">
        <v>0</v>
      </c>
      <c r="L17" s="16">
        <f t="shared" si="9"/>
        <v>2542420</v>
      </c>
      <c r="N17" s="22" t="str">
        <f t="shared" si="3"/>
        <v>이상무</v>
      </c>
      <c r="O17" s="22"/>
      <c r="P17" s="22" t="str">
        <f t="shared" si="4"/>
        <v>이상무</v>
      </c>
      <c r="Q17" s="22" t="str">
        <f t="shared" si="5"/>
        <v>이상무</v>
      </c>
      <c r="R17" s="19"/>
      <c r="S17" s="30"/>
      <c r="T17" s="30"/>
      <c r="U17" s="30"/>
      <c r="V17" s="30"/>
      <c r="W17" s="30"/>
      <c r="X17" s="30"/>
      <c r="Y17" s="30"/>
      <c r="Z17" s="30"/>
      <c r="AA17" s="31"/>
    </row>
    <row r="18" spans="1:27" s="6" customFormat="1" ht="15" customHeight="1">
      <c r="A18" s="102"/>
      <c r="B18" s="104"/>
      <c r="C18" s="46" t="s">
        <v>23</v>
      </c>
      <c r="D18" s="42">
        <v>0</v>
      </c>
      <c r="E18" s="42">
        <v>0</v>
      </c>
      <c r="F18" s="42">
        <v>0</v>
      </c>
      <c r="G18" s="42">
        <v>0</v>
      </c>
      <c r="H18" s="42">
        <v>0</v>
      </c>
      <c r="I18" s="42">
        <v>0</v>
      </c>
      <c r="J18" s="39">
        <v>0</v>
      </c>
      <c r="K18" s="15">
        <v>0</v>
      </c>
      <c r="L18" s="16">
        <f t="shared" si="9"/>
        <v>0</v>
      </c>
      <c r="N18" s="22" t="str">
        <f t="shared" si="3"/>
        <v>이상무</v>
      </c>
      <c r="O18" s="22"/>
      <c r="P18" s="22" t="str">
        <f t="shared" si="4"/>
        <v>이상무</v>
      </c>
      <c r="Q18" s="22" t="str">
        <f t="shared" si="5"/>
        <v>이상무</v>
      </c>
      <c r="R18" s="19"/>
      <c r="S18" s="30"/>
      <c r="T18" s="30"/>
      <c r="U18" s="30"/>
      <c r="V18" s="30"/>
      <c r="W18" s="30"/>
      <c r="X18" s="30"/>
      <c r="Y18" s="30"/>
      <c r="Z18" s="30"/>
      <c r="AA18" s="31"/>
    </row>
    <row r="19" spans="1:27" s="6" customFormat="1" ht="15" customHeight="1">
      <c r="A19" s="102"/>
      <c r="B19" s="104"/>
      <c r="C19" s="46" t="s">
        <v>24</v>
      </c>
      <c r="D19" s="42">
        <v>0</v>
      </c>
      <c r="E19" s="42">
        <v>0</v>
      </c>
      <c r="F19" s="42">
        <v>0</v>
      </c>
      <c r="G19" s="42">
        <v>0</v>
      </c>
      <c r="H19" s="42">
        <v>0</v>
      </c>
      <c r="I19" s="42">
        <v>0</v>
      </c>
      <c r="J19" s="39">
        <v>0</v>
      </c>
      <c r="K19" s="15">
        <v>0</v>
      </c>
      <c r="L19" s="16">
        <f t="shared" si="9"/>
        <v>0</v>
      </c>
      <c r="N19" s="22" t="str">
        <f t="shared" si="3"/>
        <v>이상무</v>
      </c>
      <c r="O19" s="22"/>
      <c r="P19" s="22" t="str">
        <f t="shared" si="4"/>
        <v>이상무</v>
      </c>
      <c r="Q19" s="22" t="str">
        <f t="shared" si="5"/>
        <v>이상무</v>
      </c>
      <c r="R19" s="19"/>
      <c r="S19" s="30"/>
      <c r="T19" s="30"/>
      <c r="U19" s="30"/>
      <c r="V19" s="30"/>
      <c r="W19" s="30"/>
      <c r="X19" s="30"/>
      <c r="Y19" s="30"/>
      <c r="Z19" s="30"/>
      <c r="AA19" s="31"/>
    </row>
    <row r="20" spans="1:27" s="6" customFormat="1" ht="15" customHeight="1">
      <c r="A20" s="102"/>
      <c r="B20" s="104"/>
      <c r="C20" s="46" t="s">
        <v>25</v>
      </c>
      <c r="D20" s="42">
        <v>102433190</v>
      </c>
      <c r="E20" s="42">
        <v>102433190</v>
      </c>
      <c r="F20" s="42">
        <v>56520320</v>
      </c>
      <c r="G20" s="42">
        <v>56520320</v>
      </c>
      <c r="H20" s="42">
        <v>0</v>
      </c>
      <c r="I20" s="42">
        <v>0</v>
      </c>
      <c r="J20" s="39">
        <v>0</v>
      </c>
      <c r="K20" s="15">
        <v>0</v>
      </c>
      <c r="L20" s="16">
        <f t="shared" si="9"/>
        <v>45912870</v>
      </c>
      <c r="N20" s="22" t="str">
        <f t="shared" si="3"/>
        <v>이상무</v>
      </c>
      <c r="O20" s="22"/>
      <c r="P20" s="22" t="str">
        <f t="shared" si="4"/>
        <v>이상무</v>
      </c>
      <c r="Q20" s="22" t="str">
        <f t="shared" si="5"/>
        <v>이상무</v>
      </c>
      <c r="R20" s="19"/>
      <c r="S20" s="30"/>
      <c r="T20" s="30"/>
      <c r="U20" s="30"/>
      <c r="V20" s="30"/>
      <c r="W20" s="30"/>
      <c r="X20" s="30"/>
      <c r="Y20" s="30"/>
      <c r="Z20" s="30"/>
      <c r="AA20" s="31"/>
    </row>
    <row r="21" spans="1:27" s="6" customFormat="1" ht="15" customHeight="1">
      <c r="A21" s="102"/>
      <c r="B21" s="103" t="s">
        <v>26</v>
      </c>
      <c r="C21" s="105"/>
      <c r="D21" s="43">
        <f t="shared" ref="D21:L21" si="12">SUM(D22:D26)</f>
        <v>591370540</v>
      </c>
      <c r="E21" s="43">
        <f t="shared" si="12"/>
        <v>591370540</v>
      </c>
      <c r="F21" s="43">
        <f t="shared" si="12"/>
        <v>416001880</v>
      </c>
      <c r="G21" s="43">
        <f t="shared" si="12"/>
        <v>416001880</v>
      </c>
      <c r="H21" s="43">
        <f>SUM(H22:H26)</f>
        <v>0</v>
      </c>
      <c r="I21" s="43">
        <f t="shared" si="12"/>
        <v>0</v>
      </c>
      <c r="J21" s="40">
        <f t="shared" si="12"/>
        <v>0</v>
      </c>
      <c r="K21" s="9">
        <f t="shared" si="12"/>
        <v>0</v>
      </c>
      <c r="L21" s="10">
        <f t="shared" si="12"/>
        <v>175368660</v>
      </c>
      <c r="N21" s="22" t="str">
        <f t="shared" si="3"/>
        <v>이상무</v>
      </c>
      <c r="O21" s="22" t="str">
        <f>IF(COUNTIF(S21:AA21,"불일치")&gt;0,"확인요","이상무")</f>
        <v>이상무</v>
      </c>
      <c r="P21" s="22" t="str">
        <f t="shared" si="4"/>
        <v>이상무</v>
      </c>
      <c r="Q21" s="22" t="str">
        <f t="shared" si="5"/>
        <v>이상무</v>
      </c>
      <c r="R21" s="19"/>
      <c r="S21" s="28" t="str">
        <f>IF(D21=SUM(D22:D26),"일치","불일치")</f>
        <v>일치</v>
      </c>
      <c r="T21" s="28" t="str">
        <f t="shared" ref="T21:AA21" si="13">IF(E21=SUM(E22:E26),"일치","불일치")</f>
        <v>일치</v>
      </c>
      <c r="U21" s="28" t="str">
        <f t="shared" si="13"/>
        <v>일치</v>
      </c>
      <c r="V21" s="28" t="str">
        <f t="shared" si="13"/>
        <v>일치</v>
      </c>
      <c r="W21" s="28" t="str">
        <f t="shared" si="13"/>
        <v>일치</v>
      </c>
      <c r="X21" s="28" t="str">
        <f t="shared" si="13"/>
        <v>일치</v>
      </c>
      <c r="Y21" s="28" t="str">
        <f t="shared" si="13"/>
        <v>일치</v>
      </c>
      <c r="Z21" s="28" t="str">
        <f t="shared" si="13"/>
        <v>일치</v>
      </c>
      <c r="AA21" s="29" t="str">
        <f t="shared" si="13"/>
        <v>일치</v>
      </c>
    </row>
    <row r="22" spans="1:27" s="6" customFormat="1" ht="15" customHeight="1">
      <c r="A22" s="102"/>
      <c r="B22" s="104"/>
      <c r="C22" s="46" t="s">
        <v>27</v>
      </c>
      <c r="D22" s="42">
        <v>27142750</v>
      </c>
      <c r="E22" s="42">
        <v>27142750</v>
      </c>
      <c r="F22" s="42">
        <v>26740850</v>
      </c>
      <c r="G22" s="42">
        <v>26740850</v>
      </c>
      <c r="H22" s="42">
        <v>0</v>
      </c>
      <c r="I22" s="42">
        <v>0</v>
      </c>
      <c r="J22" s="39">
        <v>0</v>
      </c>
      <c r="K22" s="15">
        <v>0</v>
      </c>
      <c r="L22" s="16">
        <f t="shared" si="9"/>
        <v>401900</v>
      </c>
      <c r="N22" s="22" t="str">
        <f t="shared" si="3"/>
        <v>이상무</v>
      </c>
      <c r="O22" s="22"/>
      <c r="P22" s="22" t="str">
        <f t="shared" si="4"/>
        <v>이상무</v>
      </c>
      <c r="Q22" s="22" t="str">
        <f t="shared" si="5"/>
        <v>이상무</v>
      </c>
      <c r="R22" s="19"/>
      <c r="S22" s="30"/>
      <c r="T22" s="30"/>
      <c r="U22" s="30"/>
      <c r="V22" s="30"/>
      <c r="W22" s="30"/>
      <c r="X22" s="30"/>
      <c r="Y22" s="30"/>
      <c r="Z22" s="30"/>
      <c r="AA22" s="31"/>
    </row>
    <row r="23" spans="1:27" s="6" customFormat="1" ht="15" customHeight="1">
      <c r="A23" s="102"/>
      <c r="B23" s="104"/>
      <c r="C23" s="55" t="s">
        <v>70</v>
      </c>
      <c r="D23" s="42">
        <v>520690920</v>
      </c>
      <c r="E23" s="42">
        <v>520690920</v>
      </c>
      <c r="F23" s="42">
        <v>347523140</v>
      </c>
      <c r="G23" s="42">
        <v>347523140</v>
      </c>
      <c r="H23" s="42">
        <v>0</v>
      </c>
      <c r="I23" s="42">
        <v>0</v>
      </c>
      <c r="J23" s="39">
        <v>0</v>
      </c>
      <c r="K23" s="15">
        <v>0</v>
      </c>
      <c r="L23" s="16">
        <f t="shared" si="9"/>
        <v>173167780</v>
      </c>
      <c r="N23" s="22" t="str">
        <f t="shared" si="3"/>
        <v>이상무</v>
      </c>
      <c r="O23" s="23"/>
      <c r="P23" s="22" t="str">
        <f t="shared" si="4"/>
        <v>이상무</v>
      </c>
      <c r="Q23" s="22" t="str">
        <f t="shared" si="5"/>
        <v>이상무</v>
      </c>
      <c r="R23" s="24"/>
      <c r="S23" s="30"/>
      <c r="T23" s="30"/>
      <c r="U23" s="30"/>
      <c r="V23" s="30"/>
      <c r="W23" s="30"/>
      <c r="X23" s="30"/>
      <c r="Y23" s="30"/>
      <c r="Z23" s="30"/>
      <c r="AA23" s="31"/>
    </row>
    <row r="24" spans="1:27" s="6" customFormat="1" ht="15" customHeight="1">
      <c r="A24" s="102"/>
      <c r="B24" s="104"/>
      <c r="C24" s="46" t="s">
        <v>28</v>
      </c>
      <c r="D24" s="42">
        <v>4048000</v>
      </c>
      <c r="E24" s="42">
        <v>4048000</v>
      </c>
      <c r="F24" s="42">
        <v>4048000</v>
      </c>
      <c r="G24" s="42">
        <v>4048000</v>
      </c>
      <c r="H24" s="42">
        <v>0</v>
      </c>
      <c r="I24" s="42">
        <v>0</v>
      </c>
      <c r="J24" s="39">
        <v>0</v>
      </c>
      <c r="K24" s="15">
        <v>0</v>
      </c>
      <c r="L24" s="16">
        <f t="shared" si="9"/>
        <v>0</v>
      </c>
      <c r="N24" s="22" t="str">
        <f t="shared" si="3"/>
        <v>이상무</v>
      </c>
      <c r="O24" s="22"/>
      <c r="P24" s="22" t="str">
        <f t="shared" si="4"/>
        <v>이상무</v>
      </c>
      <c r="Q24" s="22" t="str">
        <f t="shared" si="5"/>
        <v>이상무</v>
      </c>
      <c r="R24" s="19"/>
      <c r="S24" s="30"/>
      <c r="T24" s="30"/>
      <c r="U24" s="30"/>
      <c r="V24" s="30"/>
      <c r="W24" s="30"/>
      <c r="X24" s="30"/>
      <c r="Y24" s="30"/>
      <c r="Z24" s="30"/>
      <c r="AA24" s="31"/>
    </row>
    <row r="25" spans="1:27" s="6" customFormat="1" ht="15" customHeight="1">
      <c r="A25" s="102"/>
      <c r="B25" s="104"/>
      <c r="C25" s="46" t="s">
        <v>29</v>
      </c>
      <c r="D25" s="42">
        <v>22819110</v>
      </c>
      <c r="E25" s="42">
        <v>22819110</v>
      </c>
      <c r="F25" s="42">
        <v>21020130</v>
      </c>
      <c r="G25" s="42">
        <v>21020130</v>
      </c>
      <c r="H25" s="42">
        <v>0</v>
      </c>
      <c r="I25" s="42">
        <v>0</v>
      </c>
      <c r="J25" s="39">
        <v>0</v>
      </c>
      <c r="K25" s="15">
        <v>0</v>
      </c>
      <c r="L25" s="16">
        <f t="shared" si="9"/>
        <v>1798980</v>
      </c>
      <c r="N25" s="22" t="str">
        <f t="shared" si="3"/>
        <v>이상무</v>
      </c>
      <c r="O25" s="22"/>
      <c r="P25" s="22" t="str">
        <f t="shared" si="4"/>
        <v>이상무</v>
      </c>
      <c r="Q25" s="22" t="str">
        <f t="shared" si="5"/>
        <v>이상무</v>
      </c>
      <c r="R25" s="19"/>
      <c r="S25" s="30"/>
      <c r="T25" s="30"/>
      <c r="U25" s="30"/>
      <c r="V25" s="30"/>
      <c r="W25" s="30"/>
      <c r="X25" s="30"/>
      <c r="Y25" s="30"/>
      <c r="Z25" s="30"/>
      <c r="AA25" s="31"/>
    </row>
    <row r="26" spans="1:27" s="6" customFormat="1" ht="15" customHeight="1">
      <c r="A26" s="102"/>
      <c r="B26" s="104"/>
      <c r="C26" s="46" t="s">
        <v>30</v>
      </c>
      <c r="D26" s="42">
        <v>16669760</v>
      </c>
      <c r="E26" s="42">
        <v>16669760</v>
      </c>
      <c r="F26" s="42">
        <v>16669760</v>
      </c>
      <c r="G26" s="42">
        <v>16669760</v>
      </c>
      <c r="H26" s="42">
        <v>0</v>
      </c>
      <c r="I26" s="42">
        <v>0</v>
      </c>
      <c r="J26" s="39">
        <v>0</v>
      </c>
      <c r="K26" s="15">
        <v>0</v>
      </c>
      <c r="L26" s="16">
        <f t="shared" si="9"/>
        <v>0</v>
      </c>
      <c r="N26" s="22" t="str">
        <f t="shared" si="3"/>
        <v>이상무</v>
      </c>
      <c r="O26" s="22"/>
      <c r="P26" s="22" t="str">
        <f t="shared" si="4"/>
        <v>이상무</v>
      </c>
      <c r="Q26" s="22" t="str">
        <f t="shared" si="5"/>
        <v>이상무</v>
      </c>
      <c r="R26" s="19"/>
      <c r="S26" s="30"/>
      <c r="T26" s="30"/>
      <c r="U26" s="30"/>
      <c r="V26" s="30"/>
      <c r="W26" s="30"/>
      <c r="X26" s="30"/>
      <c r="Y26" s="30"/>
      <c r="Z26" s="30"/>
      <c r="AA26" s="31"/>
    </row>
    <row r="27" spans="1:27" s="6" customFormat="1" ht="15" customHeight="1">
      <c r="A27" s="102"/>
      <c r="B27" s="103" t="s">
        <v>31</v>
      </c>
      <c r="C27" s="105"/>
      <c r="D27" s="43">
        <f>SUM(D28:D32)</f>
        <v>0</v>
      </c>
      <c r="E27" s="43">
        <f>SUM(E28:E32)</f>
        <v>0</v>
      </c>
      <c r="F27" s="43">
        <f t="shared" ref="F27:L27" si="14">SUM(F28:F32)</f>
        <v>0</v>
      </c>
      <c r="G27" s="43">
        <f t="shared" si="14"/>
        <v>0</v>
      </c>
      <c r="H27" s="43">
        <f t="shared" si="14"/>
        <v>0</v>
      </c>
      <c r="I27" s="43">
        <f t="shared" si="14"/>
        <v>0</v>
      </c>
      <c r="J27" s="40">
        <f t="shared" si="14"/>
        <v>0</v>
      </c>
      <c r="K27" s="9">
        <f t="shared" si="14"/>
        <v>0</v>
      </c>
      <c r="L27" s="10">
        <f t="shared" si="14"/>
        <v>0</v>
      </c>
      <c r="N27" s="22" t="str">
        <f t="shared" si="3"/>
        <v>이상무</v>
      </c>
      <c r="O27" s="22" t="str">
        <f>IF(COUNTIF(S27:AA27,"불일치")&gt;0,"확인요","이상무")</f>
        <v>이상무</v>
      </c>
      <c r="P27" s="22" t="str">
        <f t="shared" si="4"/>
        <v>이상무</v>
      </c>
      <c r="Q27" s="22" t="str">
        <f t="shared" si="5"/>
        <v>이상무</v>
      </c>
      <c r="R27" s="19"/>
      <c r="S27" s="28" t="str">
        <f t="shared" ref="S27:AA27" si="15">IF(D27=SUM(D28:D32),"일치","불일치")</f>
        <v>일치</v>
      </c>
      <c r="T27" s="28" t="str">
        <f t="shared" si="15"/>
        <v>일치</v>
      </c>
      <c r="U27" s="28" t="str">
        <f t="shared" si="15"/>
        <v>일치</v>
      </c>
      <c r="V27" s="28" t="str">
        <f t="shared" si="15"/>
        <v>일치</v>
      </c>
      <c r="W27" s="28" t="str">
        <f t="shared" si="15"/>
        <v>일치</v>
      </c>
      <c r="X27" s="28" t="str">
        <f t="shared" si="15"/>
        <v>일치</v>
      </c>
      <c r="Y27" s="28" t="str">
        <f t="shared" si="15"/>
        <v>일치</v>
      </c>
      <c r="Z27" s="28" t="str">
        <f t="shared" si="15"/>
        <v>일치</v>
      </c>
      <c r="AA27" s="29" t="str">
        <f t="shared" si="15"/>
        <v>일치</v>
      </c>
    </row>
    <row r="28" spans="1:27" s="6" customFormat="1" ht="15" customHeight="1">
      <c r="A28" s="102"/>
      <c r="B28" s="104"/>
      <c r="C28" s="46" t="s">
        <v>32</v>
      </c>
      <c r="D28" s="42"/>
      <c r="E28" s="42"/>
      <c r="F28" s="42"/>
      <c r="G28" s="42"/>
      <c r="H28" s="42">
        <v>0</v>
      </c>
      <c r="I28" s="42">
        <v>0</v>
      </c>
      <c r="J28" s="39">
        <v>0</v>
      </c>
      <c r="K28" s="15">
        <v>0</v>
      </c>
      <c r="L28" s="16">
        <f t="shared" si="9"/>
        <v>0</v>
      </c>
      <c r="N28" s="22" t="str">
        <f t="shared" si="3"/>
        <v>이상무</v>
      </c>
      <c r="O28" s="22"/>
      <c r="P28" s="22" t="str">
        <f t="shared" si="4"/>
        <v>이상무</v>
      </c>
      <c r="Q28" s="22" t="str">
        <f t="shared" si="5"/>
        <v>이상무</v>
      </c>
      <c r="R28" s="19"/>
      <c r="S28" s="30"/>
      <c r="T28" s="30"/>
      <c r="U28" s="30"/>
      <c r="V28" s="30"/>
      <c r="W28" s="30"/>
      <c r="X28" s="30"/>
      <c r="Y28" s="30"/>
      <c r="Z28" s="30"/>
      <c r="AA28" s="31"/>
    </row>
    <row r="29" spans="1:27" s="6" customFormat="1" ht="15" customHeight="1">
      <c r="A29" s="102"/>
      <c r="B29" s="104"/>
      <c r="C29" s="46" t="s">
        <v>33</v>
      </c>
      <c r="D29" s="42"/>
      <c r="E29" s="42"/>
      <c r="F29" s="42"/>
      <c r="G29" s="42"/>
      <c r="H29" s="42">
        <v>0</v>
      </c>
      <c r="I29" s="42">
        <v>0</v>
      </c>
      <c r="J29" s="39">
        <v>0</v>
      </c>
      <c r="K29" s="15">
        <v>0</v>
      </c>
      <c r="L29" s="16">
        <f t="shared" si="9"/>
        <v>0</v>
      </c>
      <c r="N29" s="22" t="str">
        <f t="shared" si="3"/>
        <v>이상무</v>
      </c>
      <c r="O29" s="22"/>
      <c r="P29" s="22" t="str">
        <f t="shared" si="4"/>
        <v>이상무</v>
      </c>
      <c r="Q29" s="22" t="str">
        <f t="shared" si="5"/>
        <v>이상무</v>
      </c>
      <c r="R29" s="19"/>
      <c r="S29" s="30"/>
      <c r="T29" s="30"/>
      <c r="U29" s="30"/>
      <c r="V29" s="30"/>
      <c r="W29" s="30"/>
      <c r="X29" s="30"/>
      <c r="Y29" s="30"/>
      <c r="Z29" s="30"/>
      <c r="AA29" s="31"/>
    </row>
    <row r="30" spans="1:27" s="6" customFormat="1" ht="15" customHeight="1">
      <c r="A30" s="102"/>
      <c r="B30" s="104"/>
      <c r="C30" s="46" t="s">
        <v>34</v>
      </c>
      <c r="D30" s="42"/>
      <c r="E30" s="42"/>
      <c r="F30" s="42"/>
      <c r="G30" s="42"/>
      <c r="H30" s="42">
        <v>0</v>
      </c>
      <c r="I30" s="42">
        <v>0</v>
      </c>
      <c r="J30" s="39">
        <v>0</v>
      </c>
      <c r="K30" s="15">
        <v>0</v>
      </c>
      <c r="L30" s="16">
        <f t="shared" si="9"/>
        <v>0</v>
      </c>
      <c r="N30" s="22" t="str">
        <f t="shared" si="3"/>
        <v>이상무</v>
      </c>
      <c r="O30" s="22"/>
      <c r="P30" s="22" t="str">
        <f t="shared" si="4"/>
        <v>이상무</v>
      </c>
      <c r="Q30" s="22" t="str">
        <f t="shared" si="5"/>
        <v>이상무</v>
      </c>
      <c r="R30" s="19"/>
      <c r="S30" s="30"/>
      <c r="T30" s="30"/>
      <c r="U30" s="30"/>
      <c r="V30" s="30"/>
      <c r="W30" s="30"/>
      <c r="X30" s="30"/>
      <c r="Y30" s="30"/>
      <c r="Z30" s="30"/>
      <c r="AA30" s="31"/>
    </row>
    <row r="31" spans="1:27" s="6" customFormat="1" ht="15" customHeight="1">
      <c r="A31" s="102"/>
      <c r="B31" s="104"/>
      <c r="C31" s="46" t="s">
        <v>35</v>
      </c>
      <c r="D31" s="42"/>
      <c r="E31" s="42"/>
      <c r="F31" s="42"/>
      <c r="G31" s="42"/>
      <c r="H31" s="42">
        <v>0</v>
      </c>
      <c r="I31" s="42">
        <v>0</v>
      </c>
      <c r="J31" s="39">
        <v>0</v>
      </c>
      <c r="K31" s="15">
        <v>0</v>
      </c>
      <c r="L31" s="16">
        <f t="shared" si="9"/>
        <v>0</v>
      </c>
      <c r="N31" s="22" t="str">
        <f t="shared" si="3"/>
        <v>이상무</v>
      </c>
      <c r="O31" s="22"/>
      <c r="P31" s="22" t="str">
        <f t="shared" si="4"/>
        <v>이상무</v>
      </c>
      <c r="Q31" s="22" t="str">
        <f t="shared" si="5"/>
        <v>이상무</v>
      </c>
      <c r="R31" s="19"/>
      <c r="S31" s="30"/>
      <c r="T31" s="30"/>
      <c r="U31" s="30"/>
      <c r="V31" s="30"/>
      <c r="W31" s="30"/>
      <c r="X31" s="30"/>
      <c r="Y31" s="30"/>
      <c r="Z31" s="30"/>
      <c r="AA31" s="31"/>
    </row>
    <row r="32" spans="1:27" s="6" customFormat="1" ht="15" customHeight="1">
      <c r="A32" s="102"/>
      <c r="B32" s="104"/>
      <c r="C32" s="46" t="s">
        <v>36</v>
      </c>
      <c r="D32" s="42"/>
      <c r="E32" s="42"/>
      <c r="F32" s="42"/>
      <c r="G32" s="42"/>
      <c r="H32" s="42">
        <v>0</v>
      </c>
      <c r="I32" s="42">
        <v>0</v>
      </c>
      <c r="J32" s="39">
        <v>0</v>
      </c>
      <c r="K32" s="15">
        <v>0</v>
      </c>
      <c r="L32" s="16">
        <f t="shared" si="9"/>
        <v>0</v>
      </c>
      <c r="N32" s="22" t="str">
        <f t="shared" si="3"/>
        <v>이상무</v>
      </c>
      <c r="O32" s="22"/>
      <c r="P32" s="22" t="str">
        <f t="shared" si="4"/>
        <v>이상무</v>
      </c>
      <c r="Q32" s="22" t="str">
        <f t="shared" si="5"/>
        <v>이상무</v>
      </c>
      <c r="R32" s="19"/>
      <c r="S32" s="30"/>
      <c r="T32" s="30"/>
      <c r="U32" s="30"/>
      <c r="V32" s="30"/>
      <c r="W32" s="30"/>
      <c r="X32" s="30"/>
      <c r="Y32" s="30"/>
      <c r="Z32" s="30"/>
      <c r="AA32" s="31"/>
    </row>
    <row r="33" spans="1:27" s="6" customFormat="1" ht="15" customHeight="1">
      <c r="A33" s="102"/>
      <c r="B33" s="103" t="s">
        <v>37</v>
      </c>
      <c r="C33" s="105"/>
      <c r="D33" s="43">
        <f>SUM(D34)</f>
        <v>707136110</v>
      </c>
      <c r="E33" s="43">
        <f t="shared" ref="E33:L33" si="16">SUM(E34)</f>
        <v>707136110</v>
      </c>
      <c r="F33" s="43">
        <f t="shared" si="16"/>
        <v>17537880</v>
      </c>
      <c r="G33" s="43">
        <f t="shared" si="16"/>
        <v>17537880</v>
      </c>
      <c r="H33" s="43">
        <f t="shared" si="16"/>
        <v>0</v>
      </c>
      <c r="I33" s="43">
        <f t="shared" si="16"/>
        <v>0</v>
      </c>
      <c r="J33" s="40">
        <f t="shared" si="16"/>
        <v>0</v>
      </c>
      <c r="K33" s="9">
        <f t="shared" si="16"/>
        <v>0</v>
      </c>
      <c r="L33" s="10">
        <f t="shared" si="16"/>
        <v>689598230</v>
      </c>
      <c r="N33" s="22" t="str">
        <f t="shared" si="3"/>
        <v>이상무</v>
      </c>
      <c r="O33" s="22" t="str">
        <f>IF(COUNTIF(S33:AA33,"불일치")&gt;0,"확인요","이상무")</f>
        <v>이상무</v>
      </c>
      <c r="P33" s="22" t="str">
        <f t="shared" si="4"/>
        <v>이상무</v>
      </c>
      <c r="Q33" s="22" t="str">
        <f t="shared" si="5"/>
        <v>이상무</v>
      </c>
      <c r="R33" s="19"/>
      <c r="S33" s="28" t="str">
        <f t="shared" ref="S33:AA33" si="17">IF(D33=SUM(D34),"일치","불일치")</f>
        <v>일치</v>
      </c>
      <c r="T33" s="28" t="str">
        <f t="shared" si="17"/>
        <v>일치</v>
      </c>
      <c r="U33" s="28" t="str">
        <f t="shared" si="17"/>
        <v>일치</v>
      </c>
      <c r="V33" s="28" t="str">
        <f t="shared" si="17"/>
        <v>일치</v>
      </c>
      <c r="W33" s="28" t="str">
        <f t="shared" si="17"/>
        <v>일치</v>
      </c>
      <c r="X33" s="28" t="str">
        <f t="shared" si="17"/>
        <v>일치</v>
      </c>
      <c r="Y33" s="28" t="str">
        <f t="shared" si="17"/>
        <v>일치</v>
      </c>
      <c r="Z33" s="28" t="str">
        <f t="shared" si="17"/>
        <v>일치</v>
      </c>
      <c r="AA33" s="29" t="str">
        <f t="shared" si="17"/>
        <v>일치</v>
      </c>
    </row>
    <row r="34" spans="1:27" s="6" customFormat="1" ht="15" customHeight="1">
      <c r="A34" s="102"/>
      <c r="B34" s="60"/>
      <c r="C34" s="46" t="s">
        <v>37</v>
      </c>
      <c r="D34" s="42">
        <v>707136110</v>
      </c>
      <c r="E34" s="42">
        <v>707136110</v>
      </c>
      <c r="F34" s="42">
        <v>17537880</v>
      </c>
      <c r="G34" s="42">
        <v>17537880</v>
      </c>
      <c r="H34" s="42">
        <v>0</v>
      </c>
      <c r="I34" s="42">
        <v>0</v>
      </c>
      <c r="J34" s="39">
        <v>0</v>
      </c>
      <c r="K34" s="15">
        <v>0</v>
      </c>
      <c r="L34" s="16">
        <f t="shared" si="9"/>
        <v>689598230</v>
      </c>
      <c r="N34" s="22" t="str">
        <f t="shared" si="3"/>
        <v>이상무</v>
      </c>
      <c r="O34" s="22"/>
      <c r="P34" s="22" t="str">
        <f t="shared" si="4"/>
        <v>이상무</v>
      </c>
      <c r="Q34" s="22" t="str">
        <f t="shared" si="5"/>
        <v>이상무</v>
      </c>
      <c r="R34" s="19"/>
      <c r="S34" s="30"/>
      <c r="T34" s="30"/>
      <c r="U34" s="30"/>
      <c r="V34" s="30"/>
      <c r="W34" s="30"/>
      <c r="X34" s="30"/>
      <c r="Y34" s="30"/>
      <c r="Z34" s="30"/>
      <c r="AA34" s="31"/>
    </row>
    <row r="35" spans="1:27" s="6" customFormat="1" ht="15" customHeight="1">
      <c r="A35" s="102"/>
      <c r="B35" s="103" t="s">
        <v>38</v>
      </c>
      <c r="C35" s="105"/>
      <c r="D35" s="43">
        <f>SUM(D36:D38)</f>
        <v>40277889</v>
      </c>
      <c r="E35" s="43">
        <f t="shared" ref="E35:L35" si="18">SUM(E36:E38)</f>
        <v>40277889</v>
      </c>
      <c r="F35" s="43">
        <f t="shared" si="18"/>
        <v>36532854</v>
      </c>
      <c r="G35" s="43">
        <f t="shared" si="18"/>
        <v>36532854</v>
      </c>
      <c r="H35" s="43">
        <f t="shared" si="18"/>
        <v>0</v>
      </c>
      <c r="I35" s="43">
        <f t="shared" si="18"/>
        <v>0</v>
      </c>
      <c r="J35" s="40">
        <f t="shared" si="18"/>
        <v>0</v>
      </c>
      <c r="K35" s="9">
        <f t="shared" si="18"/>
        <v>0</v>
      </c>
      <c r="L35" s="10">
        <f t="shared" si="18"/>
        <v>3745035</v>
      </c>
      <c r="N35" s="22" t="str">
        <f t="shared" si="3"/>
        <v>이상무</v>
      </c>
      <c r="O35" s="22" t="str">
        <f>IF(COUNTIF(S35:AA35,"불일치")&gt;0,"확인요","이상무")</f>
        <v>이상무</v>
      </c>
      <c r="P35" s="22" t="str">
        <f t="shared" si="4"/>
        <v>이상무</v>
      </c>
      <c r="Q35" s="22" t="str">
        <f t="shared" si="5"/>
        <v>이상무</v>
      </c>
      <c r="S35" s="28" t="str">
        <f>IF(D35=SUM(D36:D38),"일치","불일치")</f>
        <v>일치</v>
      </c>
      <c r="T35" s="28" t="str">
        <f t="shared" ref="T35:AA35" si="19">IF(E35=SUM(E36:E38),"일치","불일치")</f>
        <v>일치</v>
      </c>
      <c r="U35" s="28" t="str">
        <f t="shared" si="19"/>
        <v>일치</v>
      </c>
      <c r="V35" s="28" t="str">
        <f t="shared" si="19"/>
        <v>일치</v>
      </c>
      <c r="W35" s="28" t="str">
        <f t="shared" si="19"/>
        <v>일치</v>
      </c>
      <c r="X35" s="28" t="str">
        <f t="shared" si="19"/>
        <v>일치</v>
      </c>
      <c r="Y35" s="28" t="str">
        <f t="shared" si="19"/>
        <v>일치</v>
      </c>
      <c r="Z35" s="28" t="str">
        <f t="shared" si="19"/>
        <v>일치</v>
      </c>
      <c r="AA35" s="29" t="str">
        <f t="shared" si="19"/>
        <v>일치</v>
      </c>
    </row>
    <row r="36" spans="1:27" s="6" customFormat="1" ht="15" customHeight="1">
      <c r="A36" s="102"/>
      <c r="B36" s="104"/>
      <c r="C36" s="46" t="s">
        <v>39</v>
      </c>
      <c r="D36" s="42">
        <v>33167272</v>
      </c>
      <c r="E36" s="42">
        <v>33167272</v>
      </c>
      <c r="F36" s="42">
        <v>33167272</v>
      </c>
      <c r="G36" s="42">
        <v>33167272</v>
      </c>
      <c r="H36" s="42">
        <v>0</v>
      </c>
      <c r="I36" s="42">
        <v>0</v>
      </c>
      <c r="J36" s="39">
        <v>0</v>
      </c>
      <c r="K36" s="15">
        <v>0</v>
      </c>
      <c r="L36" s="16">
        <f t="shared" si="9"/>
        <v>0</v>
      </c>
      <c r="N36" s="22" t="str">
        <f t="shared" si="3"/>
        <v>이상무</v>
      </c>
      <c r="O36" s="22"/>
      <c r="P36" s="22" t="str">
        <f t="shared" si="4"/>
        <v>이상무</v>
      </c>
      <c r="Q36" s="22" t="str">
        <f t="shared" si="5"/>
        <v>이상무</v>
      </c>
      <c r="S36" s="30"/>
      <c r="T36" s="30"/>
      <c r="U36" s="30"/>
      <c r="V36" s="30"/>
      <c r="W36" s="30"/>
      <c r="X36" s="30"/>
      <c r="Y36" s="30"/>
      <c r="Z36" s="30"/>
      <c r="AA36" s="31"/>
    </row>
    <row r="37" spans="1:27" s="6" customFormat="1" ht="15" customHeight="1">
      <c r="A37" s="102"/>
      <c r="B37" s="104"/>
      <c r="C37" s="46" t="s">
        <v>40</v>
      </c>
      <c r="D37" s="42">
        <v>0</v>
      </c>
      <c r="E37" s="42">
        <v>0</v>
      </c>
      <c r="F37" s="42">
        <v>0</v>
      </c>
      <c r="G37" s="42">
        <v>0</v>
      </c>
      <c r="H37" s="42">
        <v>0</v>
      </c>
      <c r="I37" s="42">
        <v>0</v>
      </c>
      <c r="J37" s="39">
        <v>0</v>
      </c>
      <c r="K37" s="15">
        <v>0</v>
      </c>
      <c r="L37" s="16">
        <f t="shared" si="9"/>
        <v>0</v>
      </c>
      <c r="N37" s="22" t="str">
        <f t="shared" si="3"/>
        <v>이상무</v>
      </c>
      <c r="O37" s="22"/>
      <c r="P37" s="22" t="str">
        <f t="shared" si="4"/>
        <v>이상무</v>
      </c>
      <c r="Q37" s="22" t="str">
        <f t="shared" si="5"/>
        <v>이상무</v>
      </c>
      <c r="S37" s="30"/>
      <c r="T37" s="30"/>
      <c r="U37" s="30"/>
      <c r="V37" s="30"/>
      <c r="W37" s="30"/>
      <c r="X37" s="30"/>
      <c r="Y37" s="30"/>
      <c r="Z37" s="30"/>
      <c r="AA37" s="31"/>
    </row>
    <row r="38" spans="1:27" s="6" customFormat="1" ht="15" customHeight="1">
      <c r="A38" s="102"/>
      <c r="B38" s="104"/>
      <c r="C38" s="46" t="s">
        <v>41</v>
      </c>
      <c r="D38" s="42">
        <v>7110617</v>
      </c>
      <c r="E38" s="42">
        <v>7110617</v>
      </c>
      <c r="F38" s="42">
        <v>3365582</v>
      </c>
      <c r="G38" s="42">
        <v>3365582</v>
      </c>
      <c r="H38" s="42"/>
      <c r="I38" s="42"/>
      <c r="J38" s="39">
        <v>0</v>
      </c>
      <c r="K38" s="15">
        <v>0</v>
      </c>
      <c r="L38" s="16">
        <f t="shared" si="9"/>
        <v>3745035</v>
      </c>
      <c r="N38" s="22" t="str">
        <f t="shared" si="3"/>
        <v>이상무</v>
      </c>
      <c r="O38" s="22"/>
      <c r="P38" s="22" t="str">
        <f t="shared" si="4"/>
        <v>이상무</v>
      </c>
      <c r="Q38" s="22" t="str">
        <f t="shared" si="5"/>
        <v>이상무</v>
      </c>
      <c r="S38" s="30"/>
      <c r="T38" s="30"/>
      <c r="U38" s="30"/>
      <c r="V38" s="30"/>
      <c r="W38" s="30"/>
      <c r="X38" s="30"/>
      <c r="Y38" s="30"/>
      <c r="Z38" s="30"/>
      <c r="AA38" s="31"/>
    </row>
    <row r="39" spans="1:27" s="6" customFormat="1" ht="15" customHeight="1">
      <c r="A39" s="87" t="s">
        <v>42</v>
      </c>
      <c r="B39" s="88"/>
      <c r="C39" s="113"/>
      <c r="D39" s="44">
        <f>(D40+D45+D47+D51)</f>
        <v>473554028</v>
      </c>
      <c r="E39" s="44">
        <f t="shared" ref="E39:L39" si="20">(E40+E45+E47+E51)</f>
        <v>473554028</v>
      </c>
      <c r="F39" s="44">
        <f t="shared" si="20"/>
        <v>83719167</v>
      </c>
      <c r="G39" s="44">
        <f t="shared" si="20"/>
        <v>83719167</v>
      </c>
      <c r="H39" s="44">
        <f t="shared" si="20"/>
        <v>0</v>
      </c>
      <c r="I39" s="44">
        <f t="shared" si="20"/>
        <v>0</v>
      </c>
      <c r="J39" s="44">
        <f t="shared" si="20"/>
        <v>0</v>
      </c>
      <c r="K39" s="44">
        <f t="shared" si="20"/>
        <v>0</v>
      </c>
      <c r="L39" s="81">
        <f t="shared" si="20"/>
        <v>389834861</v>
      </c>
      <c r="N39" s="22" t="str">
        <f t="shared" si="3"/>
        <v>이상무</v>
      </c>
      <c r="O39" s="22" t="str">
        <f t="shared" ref="O39:O40" si="21">IF(COUNTIF(S39:AA39,"불일치")&gt;0,"확인요","이상무")</f>
        <v>이상무</v>
      </c>
      <c r="P39" s="22" t="str">
        <f t="shared" si="4"/>
        <v>이상무</v>
      </c>
      <c r="Q39" s="22" t="str">
        <f t="shared" si="5"/>
        <v>이상무</v>
      </c>
      <c r="S39" s="26" t="str">
        <f>IF(D39=SUM(D40,D45,D47,D51),"일치","불일치")</f>
        <v>일치</v>
      </c>
      <c r="T39" s="26" t="str">
        <f t="shared" ref="T39:AA39" si="22">IF(E39=SUM(E40,E45,E47,E51),"일치","불일치")</f>
        <v>일치</v>
      </c>
      <c r="U39" s="26" t="str">
        <f t="shared" si="22"/>
        <v>일치</v>
      </c>
      <c r="V39" s="26" t="str">
        <f t="shared" si="22"/>
        <v>일치</v>
      </c>
      <c r="W39" s="26" t="str">
        <f t="shared" si="22"/>
        <v>일치</v>
      </c>
      <c r="X39" s="26" t="str">
        <f t="shared" si="22"/>
        <v>일치</v>
      </c>
      <c r="Y39" s="26" t="str">
        <f t="shared" si="22"/>
        <v>일치</v>
      </c>
      <c r="Z39" s="26" t="str">
        <f t="shared" si="22"/>
        <v>일치</v>
      </c>
      <c r="AA39" s="26" t="str">
        <f t="shared" si="22"/>
        <v>일치</v>
      </c>
    </row>
    <row r="40" spans="1:27" s="6" customFormat="1" ht="15" customHeight="1">
      <c r="A40" s="114"/>
      <c r="B40" s="103" t="s">
        <v>43</v>
      </c>
      <c r="C40" s="105"/>
      <c r="D40" s="43">
        <f>SUM(D41:D44)</f>
        <v>4534000</v>
      </c>
      <c r="E40" s="43">
        <f t="shared" ref="E40:L40" si="23">SUM(E41:E44)</f>
        <v>4534000</v>
      </c>
      <c r="F40" s="43">
        <f t="shared" si="23"/>
        <v>4534000</v>
      </c>
      <c r="G40" s="43">
        <f t="shared" si="23"/>
        <v>4534000</v>
      </c>
      <c r="H40" s="43">
        <f t="shared" si="23"/>
        <v>0</v>
      </c>
      <c r="I40" s="43">
        <f t="shared" si="23"/>
        <v>0</v>
      </c>
      <c r="J40" s="43">
        <f t="shared" si="23"/>
        <v>0</v>
      </c>
      <c r="K40" s="43">
        <f t="shared" si="23"/>
        <v>0</v>
      </c>
      <c r="L40" s="82">
        <f t="shared" si="23"/>
        <v>0</v>
      </c>
      <c r="N40" s="22" t="str">
        <f t="shared" si="3"/>
        <v>이상무</v>
      </c>
      <c r="O40" s="22" t="str">
        <f t="shared" si="21"/>
        <v>이상무</v>
      </c>
      <c r="P40" s="22" t="str">
        <f t="shared" si="4"/>
        <v>이상무</v>
      </c>
      <c r="Q40" s="22" t="str">
        <f t="shared" si="5"/>
        <v>이상무</v>
      </c>
      <c r="S40" s="28" t="str">
        <f>IF(D40=SUM(D41:D44),"일치","불일치")</f>
        <v>일치</v>
      </c>
      <c r="T40" s="28" t="str">
        <f t="shared" ref="T40:AA40" si="24">IF(E40=SUM(E41:E44),"일치","불일치")</f>
        <v>일치</v>
      </c>
      <c r="U40" s="28" t="str">
        <f t="shared" si="24"/>
        <v>일치</v>
      </c>
      <c r="V40" s="28" t="str">
        <f t="shared" si="24"/>
        <v>일치</v>
      </c>
      <c r="W40" s="28" t="str">
        <f t="shared" si="24"/>
        <v>일치</v>
      </c>
      <c r="X40" s="28" t="str">
        <f t="shared" si="24"/>
        <v>일치</v>
      </c>
      <c r="Y40" s="28" t="str">
        <f t="shared" si="24"/>
        <v>일치</v>
      </c>
      <c r="Z40" s="28" t="str">
        <f t="shared" si="24"/>
        <v>일치</v>
      </c>
      <c r="AA40" s="29" t="str">
        <f t="shared" si="24"/>
        <v>일치</v>
      </c>
    </row>
    <row r="41" spans="1:27" s="6" customFormat="1" ht="15" customHeight="1">
      <c r="A41" s="115"/>
      <c r="B41" s="106"/>
      <c r="C41" s="46" t="s">
        <v>44</v>
      </c>
      <c r="D41" s="42"/>
      <c r="E41" s="42">
        <v>0</v>
      </c>
      <c r="F41" s="42">
        <v>0</v>
      </c>
      <c r="G41" s="42">
        <v>0</v>
      </c>
      <c r="H41" s="42">
        <v>0</v>
      </c>
      <c r="I41" s="42">
        <v>0</v>
      </c>
      <c r="J41" s="39">
        <v>0</v>
      </c>
      <c r="K41" s="15">
        <v>0</v>
      </c>
      <c r="L41" s="16">
        <f t="shared" si="9"/>
        <v>0</v>
      </c>
      <c r="N41" s="22" t="str">
        <f t="shared" si="3"/>
        <v>이상무</v>
      </c>
      <c r="O41" s="22"/>
      <c r="P41" s="22" t="str">
        <f t="shared" si="4"/>
        <v>이상무</v>
      </c>
      <c r="Q41" s="22" t="str">
        <f t="shared" si="5"/>
        <v>이상무</v>
      </c>
      <c r="S41" s="30"/>
      <c r="T41" s="30"/>
      <c r="U41" s="30"/>
      <c r="V41" s="30"/>
      <c r="W41" s="30"/>
      <c r="X41" s="30"/>
      <c r="Y41" s="30"/>
      <c r="Z41" s="30"/>
      <c r="AA41" s="31"/>
    </row>
    <row r="42" spans="1:27" s="6" customFormat="1" ht="15" customHeight="1">
      <c r="A42" s="115"/>
      <c r="B42" s="107"/>
      <c r="C42" s="46" t="s">
        <v>45</v>
      </c>
      <c r="D42" s="42"/>
      <c r="E42" s="42">
        <v>0</v>
      </c>
      <c r="F42" s="42">
        <v>0</v>
      </c>
      <c r="G42" s="42">
        <v>0</v>
      </c>
      <c r="H42" s="42">
        <v>0</v>
      </c>
      <c r="I42" s="42">
        <v>0</v>
      </c>
      <c r="J42" s="39">
        <v>0</v>
      </c>
      <c r="K42" s="15">
        <v>0</v>
      </c>
      <c r="L42" s="16">
        <f t="shared" si="9"/>
        <v>0</v>
      </c>
      <c r="N42" s="22" t="str">
        <f t="shared" si="3"/>
        <v>이상무</v>
      </c>
      <c r="O42" s="22"/>
      <c r="P42" s="22" t="str">
        <f t="shared" si="4"/>
        <v>이상무</v>
      </c>
      <c r="Q42" s="22" t="str">
        <f t="shared" si="5"/>
        <v>이상무</v>
      </c>
      <c r="S42" s="30"/>
      <c r="T42" s="30"/>
      <c r="U42" s="30"/>
      <c r="V42" s="30"/>
      <c r="W42" s="30"/>
      <c r="X42" s="30"/>
      <c r="Y42" s="30"/>
      <c r="Z42" s="30"/>
      <c r="AA42" s="31"/>
    </row>
    <row r="43" spans="1:27" s="6" customFormat="1" ht="15" customHeight="1">
      <c r="A43" s="115"/>
      <c r="B43" s="107"/>
      <c r="C43" s="46" t="s">
        <v>46</v>
      </c>
      <c r="D43" s="42"/>
      <c r="E43" s="42"/>
      <c r="F43" s="42"/>
      <c r="G43" s="42"/>
      <c r="H43" s="42">
        <v>0</v>
      </c>
      <c r="I43" s="42">
        <v>0</v>
      </c>
      <c r="J43" s="39">
        <v>0</v>
      </c>
      <c r="K43" s="15">
        <v>0</v>
      </c>
      <c r="L43" s="16">
        <f t="shared" si="9"/>
        <v>0</v>
      </c>
      <c r="N43" s="22" t="str">
        <f t="shared" si="3"/>
        <v>이상무</v>
      </c>
      <c r="O43" s="22"/>
      <c r="P43" s="22" t="str">
        <f t="shared" si="4"/>
        <v>이상무</v>
      </c>
      <c r="Q43" s="22" t="str">
        <f t="shared" si="5"/>
        <v>이상무</v>
      </c>
      <c r="S43" s="30"/>
      <c r="T43" s="30"/>
      <c r="U43" s="30"/>
      <c r="V43" s="30"/>
      <c r="W43" s="30"/>
      <c r="X43" s="30"/>
      <c r="Y43" s="30"/>
      <c r="Z43" s="30"/>
      <c r="AA43" s="31"/>
    </row>
    <row r="44" spans="1:27" s="6" customFormat="1" ht="15" customHeight="1">
      <c r="A44" s="115"/>
      <c r="B44" s="108"/>
      <c r="C44" s="46" t="s">
        <v>47</v>
      </c>
      <c r="D44" s="42">
        <v>4534000</v>
      </c>
      <c r="E44" s="42">
        <v>4534000</v>
      </c>
      <c r="F44" s="42">
        <v>4534000</v>
      </c>
      <c r="G44" s="42">
        <v>4534000</v>
      </c>
      <c r="H44" s="42">
        <v>0</v>
      </c>
      <c r="I44" s="42">
        <v>0</v>
      </c>
      <c r="J44" s="39">
        <v>0</v>
      </c>
      <c r="K44" s="15">
        <v>0</v>
      </c>
      <c r="L44" s="16">
        <f t="shared" si="9"/>
        <v>0</v>
      </c>
      <c r="N44" s="22" t="str">
        <f t="shared" si="3"/>
        <v>이상무</v>
      </c>
      <c r="O44" s="22"/>
      <c r="P44" s="22" t="str">
        <f t="shared" si="4"/>
        <v>이상무</v>
      </c>
      <c r="Q44" s="22" t="str">
        <f t="shared" si="5"/>
        <v>이상무</v>
      </c>
      <c r="S44" s="30"/>
      <c r="T44" s="30"/>
      <c r="U44" s="30"/>
      <c r="V44" s="30"/>
      <c r="W44" s="30"/>
      <c r="X44" s="30"/>
      <c r="Y44" s="30"/>
      <c r="Z44" s="30"/>
      <c r="AA44" s="31"/>
    </row>
    <row r="45" spans="1:27" s="6" customFormat="1" ht="15" customHeight="1">
      <c r="A45" s="115"/>
      <c r="B45" s="103" t="s">
        <v>48</v>
      </c>
      <c r="C45" s="105"/>
      <c r="D45" s="43">
        <f>SUM(D46:D46)</f>
        <v>0</v>
      </c>
      <c r="E45" s="43">
        <f t="shared" ref="E45:L45" si="25">SUM(E46:E46)</f>
        <v>0</v>
      </c>
      <c r="F45" s="43">
        <f t="shared" si="25"/>
        <v>0</v>
      </c>
      <c r="G45" s="43">
        <f t="shared" si="25"/>
        <v>0</v>
      </c>
      <c r="H45" s="43">
        <f t="shared" si="25"/>
        <v>0</v>
      </c>
      <c r="I45" s="43">
        <f t="shared" si="25"/>
        <v>0</v>
      </c>
      <c r="J45" s="43">
        <f t="shared" si="25"/>
        <v>0</v>
      </c>
      <c r="K45" s="43">
        <f t="shared" si="25"/>
        <v>0</v>
      </c>
      <c r="L45" s="82">
        <f t="shared" si="25"/>
        <v>0</v>
      </c>
      <c r="N45" s="22" t="str">
        <f t="shared" si="3"/>
        <v>이상무</v>
      </c>
      <c r="O45" s="22" t="str">
        <f>IF(COUNTIF(S45:AA45,"불일치")&gt;0,"확인요","이상무")</f>
        <v>이상무</v>
      </c>
      <c r="P45" s="22" t="str">
        <f t="shared" si="4"/>
        <v>이상무</v>
      </c>
      <c r="Q45" s="22" t="str">
        <f t="shared" si="5"/>
        <v>이상무</v>
      </c>
      <c r="S45" s="28" t="str">
        <f t="shared" ref="S45:AA45" si="26">IF(D45=SUM(D46),"일치","불일치")</f>
        <v>일치</v>
      </c>
      <c r="T45" s="28" t="str">
        <f t="shared" si="26"/>
        <v>일치</v>
      </c>
      <c r="U45" s="28" t="str">
        <f t="shared" si="26"/>
        <v>일치</v>
      </c>
      <c r="V45" s="28" t="str">
        <f t="shared" si="26"/>
        <v>일치</v>
      </c>
      <c r="W45" s="28" t="str">
        <f t="shared" si="26"/>
        <v>일치</v>
      </c>
      <c r="X45" s="28" t="str">
        <f t="shared" si="26"/>
        <v>일치</v>
      </c>
      <c r="Y45" s="28" t="str">
        <f t="shared" si="26"/>
        <v>일치</v>
      </c>
      <c r="Z45" s="28" t="str">
        <f t="shared" si="26"/>
        <v>일치</v>
      </c>
      <c r="AA45" s="29" t="str">
        <f t="shared" si="26"/>
        <v>일치</v>
      </c>
    </row>
    <row r="46" spans="1:27" s="6" customFormat="1" ht="15" customHeight="1">
      <c r="A46" s="115"/>
      <c r="B46" s="60"/>
      <c r="C46" s="46" t="s">
        <v>48</v>
      </c>
      <c r="D46" s="42"/>
      <c r="E46" s="42">
        <v>0</v>
      </c>
      <c r="F46" s="42">
        <v>0</v>
      </c>
      <c r="G46" s="42">
        <v>0</v>
      </c>
      <c r="H46" s="42">
        <v>0</v>
      </c>
      <c r="I46" s="42">
        <v>0</v>
      </c>
      <c r="J46" s="39">
        <v>0</v>
      </c>
      <c r="K46" s="15">
        <v>0</v>
      </c>
      <c r="L46" s="16">
        <f t="shared" si="9"/>
        <v>0</v>
      </c>
      <c r="N46" s="22" t="str">
        <f t="shared" si="3"/>
        <v>이상무</v>
      </c>
      <c r="O46" s="22"/>
      <c r="P46" s="22" t="str">
        <f t="shared" si="4"/>
        <v>이상무</v>
      </c>
      <c r="Q46" s="22" t="str">
        <f t="shared" si="5"/>
        <v>이상무</v>
      </c>
      <c r="S46" s="30"/>
      <c r="T46" s="30"/>
      <c r="U46" s="30"/>
      <c r="V46" s="30"/>
      <c r="W46" s="30"/>
      <c r="X46" s="30"/>
      <c r="Y46" s="30"/>
      <c r="Z46" s="30"/>
      <c r="AA46" s="31"/>
    </row>
    <row r="47" spans="1:27" s="6" customFormat="1" ht="15" customHeight="1">
      <c r="A47" s="115"/>
      <c r="B47" s="103" t="s">
        <v>49</v>
      </c>
      <c r="C47" s="105"/>
      <c r="D47" s="43">
        <f>SUM(D48:D50)</f>
        <v>179441370</v>
      </c>
      <c r="E47" s="43">
        <f t="shared" ref="E47:L47" si="27">SUM(E48:E50)</f>
        <v>179441370</v>
      </c>
      <c r="F47" s="43">
        <f t="shared" si="27"/>
        <v>38731739</v>
      </c>
      <c r="G47" s="43">
        <f t="shared" si="27"/>
        <v>38731739</v>
      </c>
      <c r="H47" s="43">
        <f t="shared" si="27"/>
        <v>0</v>
      </c>
      <c r="I47" s="43">
        <f t="shared" si="27"/>
        <v>0</v>
      </c>
      <c r="J47" s="43">
        <f t="shared" si="27"/>
        <v>0</v>
      </c>
      <c r="K47" s="43">
        <f t="shared" si="27"/>
        <v>0</v>
      </c>
      <c r="L47" s="82">
        <f t="shared" si="27"/>
        <v>140709631</v>
      </c>
      <c r="N47" s="22" t="str">
        <f t="shared" si="3"/>
        <v>이상무</v>
      </c>
      <c r="O47" s="22" t="str">
        <f>IF(COUNTIF(S47:AA47,"불일치")&gt;0,"확인요","이상무")</f>
        <v>이상무</v>
      </c>
      <c r="P47" s="22" t="str">
        <f t="shared" si="4"/>
        <v>이상무</v>
      </c>
      <c r="Q47" s="22" t="str">
        <f t="shared" si="5"/>
        <v>이상무</v>
      </c>
      <c r="S47" s="28" t="str">
        <f>IF(D47=SUM(D48:D50),"일치","불일치")</f>
        <v>일치</v>
      </c>
      <c r="T47" s="28" t="str">
        <f t="shared" ref="T47:AA47" si="28">IF(E47=SUM(E48:E50),"일치","불일치")</f>
        <v>일치</v>
      </c>
      <c r="U47" s="28" t="str">
        <f t="shared" si="28"/>
        <v>일치</v>
      </c>
      <c r="V47" s="28" t="str">
        <f t="shared" si="28"/>
        <v>일치</v>
      </c>
      <c r="W47" s="28" t="str">
        <f t="shared" si="28"/>
        <v>일치</v>
      </c>
      <c r="X47" s="28" t="str">
        <f t="shared" si="28"/>
        <v>일치</v>
      </c>
      <c r="Y47" s="28" t="str">
        <f t="shared" si="28"/>
        <v>일치</v>
      </c>
      <c r="Z47" s="28" t="str">
        <f t="shared" si="28"/>
        <v>일치</v>
      </c>
      <c r="AA47" s="28" t="str">
        <f t="shared" si="28"/>
        <v>일치</v>
      </c>
    </row>
    <row r="48" spans="1:27" s="6" customFormat="1" ht="15" customHeight="1">
      <c r="A48" s="115"/>
      <c r="B48" s="106"/>
      <c r="C48" s="55" t="s">
        <v>71</v>
      </c>
      <c r="D48" s="42">
        <v>97950</v>
      </c>
      <c r="E48" s="42">
        <v>97950</v>
      </c>
      <c r="F48" s="42">
        <v>13950</v>
      </c>
      <c r="G48" s="42">
        <v>13950</v>
      </c>
      <c r="H48" s="42">
        <v>0</v>
      </c>
      <c r="I48" s="42">
        <v>0</v>
      </c>
      <c r="J48" s="39">
        <v>0</v>
      </c>
      <c r="K48" s="15">
        <v>0</v>
      </c>
      <c r="L48" s="16">
        <f t="shared" si="9"/>
        <v>84000</v>
      </c>
      <c r="N48" s="22" t="str">
        <f t="shared" si="3"/>
        <v>이상무</v>
      </c>
      <c r="O48" s="22"/>
      <c r="P48" s="22" t="str">
        <f t="shared" si="4"/>
        <v>이상무</v>
      </c>
      <c r="Q48" s="22" t="str">
        <f t="shared" si="5"/>
        <v>이상무</v>
      </c>
      <c r="S48" s="30"/>
      <c r="T48" s="30"/>
      <c r="U48" s="30"/>
      <c r="V48" s="30"/>
      <c r="W48" s="30"/>
      <c r="X48" s="30"/>
      <c r="Y48" s="30"/>
      <c r="Z48" s="30"/>
      <c r="AA48" s="31"/>
    </row>
    <row r="49" spans="1:27" s="6" customFormat="1" ht="15" customHeight="1">
      <c r="A49" s="115"/>
      <c r="B49" s="108"/>
      <c r="C49" s="55" t="s">
        <v>72</v>
      </c>
      <c r="D49" s="42">
        <v>151256615</v>
      </c>
      <c r="E49" s="42">
        <v>151256615</v>
      </c>
      <c r="F49" s="42">
        <v>38349124</v>
      </c>
      <c r="G49" s="42">
        <v>38349124</v>
      </c>
      <c r="H49" s="42">
        <v>0</v>
      </c>
      <c r="I49" s="42">
        <v>0</v>
      </c>
      <c r="J49" s="39">
        <v>0</v>
      </c>
      <c r="K49" s="15">
        <v>0</v>
      </c>
      <c r="L49" s="16">
        <f t="shared" si="9"/>
        <v>112907491</v>
      </c>
      <c r="N49" s="22" t="str">
        <f t="shared" si="3"/>
        <v>이상무</v>
      </c>
      <c r="O49" s="22"/>
      <c r="P49" s="22" t="str">
        <f t="shared" si="4"/>
        <v>이상무</v>
      </c>
      <c r="Q49" s="22" t="str">
        <f t="shared" si="5"/>
        <v>이상무</v>
      </c>
      <c r="S49" s="30"/>
      <c r="T49" s="30"/>
      <c r="U49" s="30"/>
      <c r="V49" s="30"/>
      <c r="W49" s="30"/>
      <c r="X49" s="30"/>
      <c r="Y49" s="30"/>
      <c r="Z49" s="30"/>
      <c r="AA49" s="31"/>
    </row>
    <row r="50" spans="1:27" s="6" customFormat="1" ht="15" customHeight="1">
      <c r="A50" s="115"/>
      <c r="B50" s="62"/>
      <c r="C50" s="55" t="s">
        <v>90</v>
      </c>
      <c r="D50" s="42">
        <v>28086805</v>
      </c>
      <c r="E50" s="42">
        <v>28086805</v>
      </c>
      <c r="F50" s="42">
        <v>368665</v>
      </c>
      <c r="G50" s="42">
        <v>368665</v>
      </c>
      <c r="H50" s="42">
        <v>0</v>
      </c>
      <c r="I50" s="42">
        <v>0</v>
      </c>
      <c r="J50" s="39">
        <v>0</v>
      </c>
      <c r="K50" s="15">
        <v>0</v>
      </c>
      <c r="L50" s="16">
        <f t="shared" si="9"/>
        <v>27718140</v>
      </c>
      <c r="N50" s="22" t="str">
        <f t="shared" si="3"/>
        <v>이상무</v>
      </c>
      <c r="O50" s="22"/>
      <c r="P50" s="22" t="str">
        <f t="shared" si="4"/>
        <v>이상무</v>
      </c>
      <c r="Q50" s="22" t="str">
        <f t="shared" si="5"/>
        <v>이상무</v>
      </c>
      <c r="S50" s="30"/>
      <c r="T50" s="30"/>
      <c r="U50" s="30"/>
      <c r="V50" s="30"/>
      <c r="W50" s="30"/>
      <c r="X50" s="30"/>
      <c r="Y50" s="30"/>
      <c r="Z50" s="30"/>
      <c r="AA50" s="31"/>
    </row>
    <row r="51" spans="1:27" s="6" customFormat="1" ht="15" customHeight="1">
      <c r="A51" s="115"/>
      <c r="B51" s="103" t="s">
        <v>50</v>
      </c>
      <c r="C51" s="105"/>
      <c r="D51" s="43">
        <f>SUM(D52:D58)</f>
        <v>289578658</v>
      </c>
      <c r="E51" s="43">
        <f t="shared" ref="E51:L51" si="29">SUM(E52:E58)</f>
        <v>289578658</v>
      </c>
      <c r="F51" s="43">
        <f t="shared" si="29"/>
        <v>40453428</v>
      </c>
      <c r="G51" s="43">
        <f t="shared" si="29"/>
        <v>40453428</v>
      </c>
      <c r="H51" s="43">
        <f t="shared" si="29"/>
        <v>0</v>
      </c>
      <c r="I51" s="43">
        <f t="shared" si="29"/>
        <v>0</v>
      </c>
      <c r="J51" s="43">
        <f t="shared" si="29"/>
        <v>0</v>
      </c>
      <c r="K51" s="43">
        <f t="shared" si="29"/>
        <v>0</v>
      </c>
      <c r="L51" s="82">
        <f t="shared" si="29"/>
        <v>249125230</v>
      </c>
      <c r="N51" s="22" t="str">
        <f t="shared" si="3"/>
        <v>이상무</v>
      </c>
      <c r="O51" s="22" t="str">
        <f>IF(COUNTIF(S51:AA51,"불일치")&gt;0,"확인요","이상무")</f>
        <v>이상무</v>
      </c>
      <c r="P51" s="22" t="str">
        <f t="shared" si="4"/>
        <v>이상무</v>
      </c>
      <c r="Q51" s="22" t="str">
        <f t="shared" si="5"/>
        <v>이상무</v>
      </c>
      <c r="S51" s="28" t="str">
        <f>IF(D51=SUM(D52:D58),"일치","불일치")</f>
        <v>일치</v>
      </c>
      <c r="T51" s="28" t="str">
        <f t="shared" ref="T51:AA51" si="30">IF(E51=SUM(E52:E58),"일치","불일치")</f>
        <v>일치</v>
      </c>
      <c r="U51" s="28" t="str">
        <f t="shared" si="30"/>
        <v>일치</v>
      </c>
      <c r="V51" s="28" t="str">
        <f t="shared" si="30"/>
        <v>일치</v>
      </c>
      <c r="W51" s="28" t="str">
        <f t="shared" si="30"/>
        <v>일치</v>
      </c>
      <c r="X51" s="28" t="str">
        <f t="shared" si="30"/>
        <v>일치</v>
      </c>
      <c r="Y51" s="28" t="str">
        <f t="shared" si="30"/>
        <v>일치</v>
      </c>
      <c r="Z51" s="28" t="str">
        <f t="shared" si="30"/>
        <v>일치</v>
      </c>
      <c r="AA51" s="29" t="str">
        <f t="shared" si="30"/>
        <v>일치</v>
      </c>
    </row>
    <row r="52" spans="1:27" s="6" customFormat="1" ht="15" customHeight="1">
      <c r="A52" s="115"/>
      <c r="B52" s="104"/>
      <c r="C52" s="46" t="s">
        <v>51</v>
      </c>
      <c r="D52" s="42">
        <v>0</v>
      </c>
      <c r="E52" s="42">
        <v>0</v>
      </c>
      <c r="F52" s="42">
        <v>0</v>
      </c>
      <c r="G52" s="42">
        <v>0</v>
      </c>
      <c r="H52" s="42">
        <v>0</v>
      </c>
      <c r="I52" s="42">
        <v>0</v>
      </c>
      <c r="J52" s="39">
        <v>0</v>
      </c>
      <c r="K52" s="15">
        <v>0</v>
      </c>
      <c r="L52" s="16">
        <f t="shared" si="9"/>
        <v>0</v>
      </c>
      <c r="N52" s="22" t="str">
        <f t="shared" si="3"/>
        <v>이상무</v>
      </c>
      <c r="O52" s="22"/>
      <c r="P52" s="22" t="str">
        <f t="shared" si="4"/>
        <v>이상무</v>
      </c>
      <c r="Q52" s="22" t="str">
        <f t="shared" si="5"/>
        <v>이상무</v>
      </c>
      <c r="S52" s="30"/>
      <c r="T52" s="30"/>
      <c r="U52" s="30"/>
      <c r="V52" s="30"/>
      <c r="W52" s="30"/>
      <c r="X52" s="30"/>
      <c r="Y52" s="30"/>
      <c r="Z52" s="30"/>
      <c r="AA52" s="31"/>
    </row>
    <row r="53" spans="1:27" s="6" customFormat="1" ht="15" customHeight="1">
      <c r="A53" s="115"/>
      <c r="B53" s="104"/>
      <c r="C53" s="46" t="s">
        <v>52</v>
      </c>
      <c r="D53" s="42">
        <v>0</v>
      </c>
      <c r="E53" s="42">
        <v>0</v>
      </c>
      <c r="F53" s="42">
        <v>0</v>
      </c>
      <c r="G53" s="42">
        <v>0</v>
      </c>
      <c r="H53" s="42">
        <v>0</v>
      </c>
      <c r="I53" s="42">
        <v>0</v>
      </c>
      <c r="J53" s="39">
        <v>0</v>
      </c>
      <c r="K53" s="15">
        <v>0</v>
      </c>
      <c r="L53" s="16">
        <f t="shared" si="9"/>
        <v>0</v>
      </c>
      <c r="N53" s="22" t="str">
        <f t="shared" si="3"/>
        <v>이상무</v>
      </c>
      <c r="O53" s="22"/>
      <c r="P53" s="22" t="str">
        <f t="shared" si="4"/>
        <v>이상무</v>
      </c>
      <c r="Q53" s="22" t="str">
        <f t="shared" si="5"/>
        <v>이상무</v>
      </c>
      <c r="S53" s="30"/>
      <c r="T53" s="30"/>
      <c r="U53" s="30"/>
      <c r="V53" s="30"/>
      <c r="W53" s="30"/>
      <c r="X53" s="30"/>
      <c r="Y53" s="30"/>
      <c r="Z53" s="30"/>
      <c r="AA53" s="31"/>
    </row>
    <row r="54" spans="1:27" s="6" customFormat="1" ht="15" customHeight="1">
      <c r="A54" s="115"/>
      <c r="B54" s="104"/>
      <c r="C54" s="46" t="s">
        <v>53</v>
      </c>
      <c r="D54" s="42">
        <v>30000000</v>
      </c>
      <c r="E54" s="42">
        <v>30000000</v>
      </c>
      <c r="F54" s="42">
        <v>0</v>
      </c>
      <c r="G54" s="42">
        <v>0</v>
      </c>
      <c r="H54" s="42">
        <v>0</v>
      </c>
      <c r="I54" s="42">
        <v>0</v>
      </c>
      <c r="J54" s="39">
        <v>0</v>
      </c>
      <c r="K54" s="15">
        <v>0</v>
      </c>
      <c r="L54" s="16">
        <f t="shared" si="9"/>
        <v>30000000</v>
      </c>
      <c r="N54" s="22" t="str">
        <f t="shared" si="3"/>
        <v>이상무</v>
      </c>
      <c r="O54" s="22"/>
      <c r="P54" s="22" t="str">
        <f t="shared" si="4"/>
        <v>이상무</v>
      </c>
      <c r="Q54" s="22" t="str">
        <f t="shared" si="5"/>
        <v>이상무</v>
      </c>
      <c r="S54" s="30"/>
      <c r="T54" s="30"/>
      <c r="U54" s="30"/>
      <c r="V54" s="30"/>
      <c r="W54" s="30"/>
      <c r="X54" s="30"/>
      <c r="Y54" s="30"/>
      <c r="Z54" s="30"/>
      <c r="AA54" s="31"/>
    </row>
    <row r="55" spans="1:27" s="6" customFormat="1" ht="15" customHeight="1">
      <c r="A55" s="115"/>
      <c r="B55" s="104"/>
      <c r="C55" s="46" t="s">
        <v>54</v>
      </c>
      <c r="D55" s="42">
        <v>239709250</v>
      </c>
      <c r="E55" s="42">
        <v>239709250</v>
      </c>
      <c r="F55" s="42">
        <v>32000000</v>
      </c>
      <c r="G55" s="42">
        <v>32000000</v>
      </c>
      <c r="H55" s="42">
        <v>0</v>
      </c>
      <c r="I55" s="42">
        <v>0</v>
      </c>
      <c r="J55" s="39">
        <v>0</v>
      </c>
      <c r="K55" s="15">
        <v>0</v>
      </c>
      <c r="L55" s="16">
        <f t="shared" si="9"/>
        <v>207709250</v>
      </c>
      <c r="N55" s="22" t="str">
        <f t="shared" si="3"/>
        <v>이상무</v>
      </c>
      <c r="O55" s="22"/>
      <c r="P55" s="22" t="str">
        <f t="shared" si="4"/>
        <v>이상무</v>
      </c>
      <c r="Q55" s="22" t="str">
        <f t="shared" si="5"/>
        <v>이상무</v>
      </c>
      <c r="S55" s="30"/>
      <c r="T55" s="30"/>
      <c r="U55" s="30"/>
      <c r="V55" s="30"/>
      <c r="W55" s="30"/>
      <c r="X55" s="30"/>
      <c r="Y55" s="30"/>
      <c r="Z55" s="30"/>
      <c r="AA55" s="31"/>
    </row>
    <row r="56" spans="1:27" s="6" customFormat="1" ht="15" customHeight="1">
      <c r="A56" s="115"/>
      <c r="B56" s="104"/>
      <c r="C56" s="46" t="s">
        <v>55</v>
      </c>
      <c r="D56" s="42">
        <v>0</v>
      </c>
      <c r="E56" s="42">
        <v>0</v>
      </c>
      <c r="F56" s="42">
        <v>0</v>
      </c>
      <c r="G56" s="42">
        <v>0</v>
      </c>
      <c r="H56" s="42">
        <v>0</v>
      </c>
      <c r="I56" s="42">
        <v>0</v>
      </c>
      <c r="J56" s="39">
        <v>0</v>
      </c>
      <c r="K56" s="15">
        <v>0</v>
      </c>
      <c r="L56" s="16">
        <f t="shared" si="9"/>
        <v>0</v>
      </c>
      <c r="N56" s="22" t="str">
        <f t="shared" si="3"/>
        <v>이상무</v>
      </c>
      <c r="O56" s="22"/>
      <c r="P56" s="22" t="str">
        <f t="shared" si="4"/>
        <v>이상무</v>
      </c>
      <c r="Q56" s="22" t="str">
        <f t="shared" si="5"/>
        <v>이상무</v>
      </c>
      <c r="S56" s="30"/>
      <c r="T56" s="30"/>
      <c r="U56" s="30"/>
      <c r="V56" s="30"/>
      <c r="W56" s="30"/>
      <c r="X56" s="30"/>
      <c r="Y56" s="30"/>
      <c r="Z56" s="30"/>
      <c r="AA56" s="31"/>
    </row>
    <row r="57" spans="1:27" s="6" customFormat="1" ht="15" customHeight="1">
      <c r="A57" s="115"/>
      <c r="B57" s="104"/>
      <c r="C57" s="46" t="s">
        <v>56</v>
      </c>
      <c r="D57" s="42">
        <v>0</v>
      </c>
      <c r="E57" s="42">
        <v>0</v>
      </c>
      <c r="F57" s="42">
        <v>0</v>
      </c>
      <c r="G57" s="42">
        <v>0</v>
      </c>
      <c r="H57" s="42">
        <v>0</v>
      </c>
      <c r="I57" s="42">
        <v>0</v>
      </c>
      <c r="J57" s="39">
        <v>0</v>
      </c>
      <c r="K57" s="15">
        <v>0</v>
      </c>
      <c r="L57" s="16">
        <f t="shared" si="9"/>
        <v>0</v>
      </c>
      <c r="N57" s="22" t="str">
        <f t="shared" si="3"/>
        <v>이상무</v>
      </c>
      <c r="O57" s="22"/>
      <c r="P57" s="22" t="str">
        <f t="shared" si="4"/>
        <v>이상무</v>
      </c>
      <c r="Q57" s="22" t="str">
        <f t="shared" si="5"/>
        <v>이상무</v>
      </c>
      <c r="S57" s="30"/>
      <c r="T57" s="30"/>
      <c r="U57" s="30"/>
      <c r="V57" s="30"/>
      <c r="W57" s="30"/>
      <c r="X57" s="30"/>
      <c r="Y57" s="30"/>
      <c r="Z57" s="30"/>
      <c r="AA57" s="31"/>
    </row>
    <row r="58" spans="1:27" s="6" customFormat="1" ht="15" customHeight="1">
      <c r="A58" s="115"/>
      <c r="B58" s="104"/>
      <c r="C58" s="46" t="s">
        <v>57</v>
      </c>
      <c r="D58" s="42">
        <v>19869408</v>
      </c>
      <c r="E58" s="42">
        <v>19869408</v>
      </c>
      <c r="F58" s="42">
        <v>8453428</v>
      </c>
      <c r="G58" s="42">
        <v>8453428</v>
      </c>
      <c r="H58" s="42">
        <v>0</v>
      </c>
      <c r="I58" s="42">
        <v>0</v>
      </c>
      <c r="J58" s="39">
        <v>0</v>
      </c>
      <c r="K58" s="15">
        <v>0</v>
      </c>
      <c r="L58" s="16">
        <f t="shared" si="9"/>
        <v>11415980</v>
      </c>
      <c r="N58" s="22" t="str">
        <f t="shared" si="3"/>
        <v>이상무</v>
      </c>
      <c r="O58" s="22"/>
      <c r="P58" s="22" t="str">
        <f t="shared" si="4"/>
        <v>이상무</v>
      </c>
      <c r="Q58" s="22" t="str">
        <f t="shared" si="5"/>
        <v>이상무</v>
      </c>
      <c r="S58" s="30"/>
      <c r="T58" s="30"/>
      <c r="U58" s="30"/>
      <c r="V58" s="30"/>
      <c r="W58" s="30"/>
      <c r="X58" s="30"/>
      <c r="Y58" s="30"/>
      <c r="Z58" s="30"/>
      <c r="AA58" s="31"/>
    </row>
    <row r="59" spans="1:27" ht="15" customHeight="1">
      <c r="A59" s="87" t="s">
        <v>60</v>
      </c>
      <c r="B59" s="109"/>
      <c r="C59" s="109"/>
      <c r="D59" s="45">
        <f>SUM(D60,D62,D64,D66,D69,D71,D73)</f>
        <v>178983520</v>
      </c>
      <c r="E59" s="45">
        <f t="shared" ref="E59:L59" si="31">SUM(E60,E62,E64,E66,E69,E71,E73)</f>
        <v>178983520</v>
      </c>
      <c r="F59" s="45">
        <f t="shared" si="31"/>
        <v>88908830</v>
      </c>
      <c r="G59" s="45">
        <f>SUM(G60,G62,G64,G66,G69,G71,G73)</f>
        <v>88908830</v>
      </c>
      <c r="H59" s="45">
        <f t="shared" si="31"/>
        <v>0</v>
      </c>
      <c r="I59" s="45">
        <f t="shared" si="31"/>
        <v>0</v>
      </c>
      <c r="J59" s="11">
        <f t="shared" si="31"/>
        <v>0</v>
      </c>
      <c r="K59" s="11">
        <f t="shared" si="31"/>
        <v>0</v>
      </c>
      <c r="L59" s="83">
        <f t="shared" si="31"/>
        <v>90074690</v>
      </c>
      <c r="N59" s="22" t="str">
        <f t="shared" si="3"/>
        <v>이상무</v>
      </c>
      <c r="O59" s="22" t="str">
        <f>IF(COUNTIF(S59:AA59,"불일치")&gt;0,"확인요","이상무")</f>
        <v>이상무</v>
      </c>
      <c r="P59" s="22" t="str">
        <f t="shared" si="4"/>
        <v>이상무</v>
      </c>
      <c r="Q59" s="22" t="str">
        <f t="shared" si="5"/>
        <v>이상무</v>
      </c>
      <c r="S59" s="26" t="str">
        <f>IF(D59=SUM(D60,D62,D64,D66,D69,D71,D73),"일치","불일치")</f>
        <v>일치</v>
      </c>
      <c r="T59" s="26" t="str">
        <f t="shared" ref="T59:AA59" si="32">IF(E59=SUM(E60,E62,E64,E66,E69,E71,E73),"일치","불일치")</f>
        <v>일치</v>
      </c>
      <c r="U59" s="26" t="str">
        <f t="shared" si="32"/>
        <v>일치</v>
      </c>
      <c r="V59" s="26" t="str">
        <f t="shared" si="32"/>
        <v>일치</v>
      </c>
      <c r="W59" s="26" t="str">
        <f t="shared" si="32"/>
        <v>일치</v>
      </c>
      <c r="X59" s="26" t="str">
        <f t="shared" si="32"/>
        <v>일치</v>
      </c>
      <c r="Y59" s="26" t="str">
        <f t="shared" si="32"/>
        <v>일치</v>
      </c>
      <c r="Z59" s="26" t="str">
        <f t="shared" si="32"/>
        <v>일치</v>
      </c>
      <c r="AA59" s="26" t="str">
        <f t="shared" si="32"/>
        <v>일치</v>
      </c>
    </row>
    <row r="60" spans="1:27" ht="15" customHeight="1">
      <c r="A60" s="111"/>
      <c r="B60" s="103" t="s">
        <v>61</v>
      </c>
      <c r="C60" s="103"/>
      <c r="D60" s="43">
        <f>SUM(D61)</f>
        <v>9380000</v>
      </c>
      <c r="E60" s="43">
        <f t="shared" ref="E60:L60" si="33">SUM(E61)</f>
        <v>9380000</v>
      </c>
      <c r="F60" s="43">
        <f t="shared" si="33"/>
        <v>2300000</v>
      </c>
      <c r="G60" s="43">
        <f t="shared" si="33"/>
        <v>2300000</v>
      </c>
      <c r="H60" s="43">
        <f t="shared" si="33"/>
        <v>0</v>
      </c>
      <c r="I60" s="43">
        <f t="shared" si="33"/>
        <v>0</v>
      </c>
      <c r="J60" s="9">
        <f t="shared" si="33"/>
        <v>0</v>
      </c>
      <c r="K60" s="9">
        <f t="shared" si="33"/>
        <v>0</v>
      </c>
      <c r="L60" s="10">
        <f t="shared" si="33"/>
        <v>7080000</v>
      </c>
      <c r="N60" s="22" t="str">
        <f t="shared" si="3"/>
        <v>이상무</v>
      </c>
      <c r="O60" s="22" t="str">
        <f>IF(COUNTIF(S60:AA60,"불일치")&gt;0,"확인요","이상무")</f>
        <v>이상무</v>
      </c>
      <c r="P60" s="22" t="str">
        <f t="shared" si="4"/>
        <v>이상무</v>
      </c>
      <c r="Q60" s="22" t="str">
        <f t="shared" si="5"/>
        <v>이상무</v>
      </c>
      <c r="S60" s="28" t="str">
        <f t="shared" ref="S60:AA60" si="34">IF(D60=SUM(D61),"일치","불일치")</f>
        <v>일치</v>
      </c>
      <c r="T60" s="28" t="str">
        <f t="shared" si="34"/>
        <v>일치</v>
      </c>
      <c r="U60" s="28" t="str">
        <f t="shared" si="34"/>
        <v>일치</v>
      </c>
      <c r="V60" s="28" t="str">
        <f t="shared" si="34"/>
        <v>일치</v>
      </c>
      <c r="W60" s="28" t="str">
        <f t="shared" si="34"/>
        <v>일치</v>
      </c>
      <c r="X60" s="28" t="str">
        <f t="shared" si="34"/>
        <v>일치</v>
      </c>
      <c r="Y60" s="28" t="str">
        <f t="shared" si="34"/>
        <v>일치</v>
      </c>
      <c r="Z60" s="28" t="str">
        <f t="shared" si="34"/>
        <v>일치</v>
      </c>
      <c r="AA60" s="29" t="str">
        <f t="shared" si="34"/>
        <v>일치</v>
      </c>
    </row>
    <row r="61" spans="1:27" ht="15" customHeight="1">
      <c r="A61" s="112"/>
      <c r="B61" s="61"/>
      <c r="C61" s="60" t="s">
        <v>61</v>
      </c>
      <c r="D61" s="42">
        <v>9380000</v>
      </c>
      <c r="E61" s="42">
        <v>9380000</v>
      </c>
      <c r="F61" s="42">
        <v>2300000</v>
      </c>
      <c r="G61" s="42">
        <v>2300000</v>
      </c>
      <c r="H61" s="42">
        <v>0</v>
      </c>
      <c r="I61" s="42">
        <v>0</v>
      </c>
      <c r="J61" s="15">
        <v>0</v>
      </c>
      <c r="K61" s="15">
        <v>0</v>
      </c>
      <c r="L61" s="16">
        <f t="shared" ref="L61:L74" si="35">E61-G61-K61</f>
        <v>7080000</v>
      </c>
      <c r="N61" s="22" t="str">
        <f t="shared" si="3"/>
        <v>이상무</v>
      </c>
      <c r="O61" s="22"/>
      <c r="P61" s="22" t="str">
        <f t="shared" si="4"/>
        <v>이상무</v>
      </c>
      <c r="Q61" s="22" t="str">
        <f t="shared" si="5"/>
        <v>이상무</v>
      </c>
      <c r="S61" s="30"/>
      <c r="T61" s="30"/>
      <c r="U61" s="30"/>
      <c r="V61" s="30"/>
      <c r="W61" s="30"/>
      <c r="X61" s="30"/>
      <c r="Y61" s="30"/>
      <c r="Z61" s="30"/>
      <c r="AA61" s="31"/>
    </row>
    <row r="62" spans="1:27" ht="15" customHeight="1">
      <c r="A62" s="112"/>
      <c r="B62" s="103" t="s">
        <v>62</v>
      </c>
      <c r="C62" s="103"/>
      <c r="D62" s="43">
        <f t="shared" ref="D62:L62" si="36">SUM(D63)</f>
        <v>30956000</v>
      </c>
      <c r="E62" s="43">
        <f t="shared" si="36"/>
        <v>30956000</v>
      </c>
      <c r="F62" s="43">
        <f t="shared" si="36"/>
        <v>3189000</v>
      </c>
      <c r="G62" s="43">
        <f t="shared" si="36"/>
        <v>3189000</v>
      </c>
      <c r="H62" s="43">
        <f t="shared" si="36"/>
        <v>0</v>
      </c>
      <c r="I62" s="43">
        <f t="shared" si="36"/>
        <v>0</v>
      </c>
      <c r="J62" s="9">
        <f t="shared" si="36"/>
        <v>0</v>
      </c>
      <c r="K62" s="9">
        <f t="shared" si="36"/>
        <v>0</v>
      </c>
      <c r="L62" s="10">
        <f t="shared" si="36"/>
        <v>27767000</v>
      </c>
      <c r="N62" s="22" t="str">
        <f t="shared" si="3"/>
        <v>이상무</v>
      </c>
      <c r="O62" s="22" t="str">
        <f>IF(COUNTIF(S62:AA62,"불일치")&gt;0,"확인요","이상무")</f>
        <v>이상무</v>
      </c>
      <c r="P62" s="22" t="str">
        <f t="shared" si="4"/>
        <v>이상무</v>
      </c>
      <c r="Q62" s="22" t="str">
        <f t="shared" si="5"/>
        <v>이상무</v>
      </c>
      <c r="S62" s="28" t="str">
        <f>IF(D62=SUM(D63),"일치","불일치")</f>
        <v>일치</v>
      </c>
      <c r="T62" s="28" t="str">
        <f t="shared" ref="T62:AA62" si="37">IF(E62=SUM(E63),"일치","불일치")</f>
        <v>일치</v>
      </c>
      <c r="U62" s="28" t="str">
        <f t="shared" si="37"/>
        <v>일치</v>
      </c>
      <c r="V62" s="28" t="str">
        <f t="shared" si="37"/>
        <v>일치</v>
      </c>
      <c r="W62" s="28" t="str">
        <f t="shared" si="37"/>
        <v>일치</v>
      </c>
      <c r="X62" s="28" t="str">
        <f t="shared" si="37"/>
        <v>일치</v>
      </c>
      <c r="Y62" s="28" t="str">
        <f t="shared" si="37"/>
        <v>일치</v>
      </c>
      <c r="Z62" s="28" t="str">
        <f t="shared" si="37"/>
        <v>일치</v>
      </c>
      <c r="AA62" s="29" t="str">
        <f t="shared" si="37"/>
        <v>일치</v>
      </c>
    </row>
    <row r="63" spans="1:27" ht="15" customHeight="1">
      <c r="A63" s="112"/>
      <c r="B63" s="60"/>
      <c r="C63" s="60" t="s">
        <v>62</v>
      </c>
      <c r="D63" s="42">
        <v>30956000</v>
      </c>
      <c r="E63" s="42">
        <v>30956000</v>
      </c>
      <c r="F63" s="42">
        <v>3189000</v>
      </c>
      <c r="G63" s="42">
        <v>3189000</v>
      </c>
      <c r="H63" s="42">
        <v>0</v>
      </c>
      <c r="I63" s="42">
        <v>0</v>
      </c>
      <c r="J63" s="15">
        <v>0</v>
      </c>
      <c r="K63" s="15">
        <v>0</v>
      </c>
      <c r="L63" s="16">
        <f t="shared" si="35"/>
        <v>27767000</v>
      </c>
      <c r="N63" s="22" t="str">
        <f t="shared" si="3"/>
        <v>이상무</v>
      </c>
      <c r="O63" s="22"/>
      <c r="P63" s="22" t="str">
        <f t="shared" si="4"/>
        <v>이상무</v>
      </c>
      <c r="Q63" s="22" t="str">
        <f t="shared" si="5"/>
        <v>이상무</v>
      </c>
      <c r="S63" s="30"/>
      <c r="T63" s="30"/>
      <c r="U63" s="30"/>
      <c r="V63" s="30"/>
      <c r="W63" s="30"/>
      <c r="X63" s="30"/>
      <c r="Y63" s="30"/>
      <c r="Z63" s="30"/>
      <c r="AA63" s="31"/>
    </row>
    <row r="64" spans="1:27" ht="15" customHeight="1">
      <c r="A64" s="112"/>
      <c r="B64" s="103" t="s">
        <v>63</v>
      </c>
      <c r="C64" s="103"/>
      <c r="D64" s="48">
        <f t="shared" ref="D64:L64" si="38">SUM(D65)</f>
        <v>864020</v>
      </c>
      <c r="E64" s="48">
        <f t="shared" si="38"/>
        <v>864020</v>
      </c>
      <c r="F64" s="48">
        <f t="shared" si="38"/>
        <v>864020</v>
      </c>
      <c r="G64" s="48">
        <f t="shared" si="38"/>
        <v>864020</v>
      </c>
      <c r="H64" s="43">
        <f t="shared" si="38"/>
        <v>0</v>
      </c>
      <c r="I64" s="43">
        <f t="shared" si="38"/>
        <v>0</v>
      </c>
      <c r="J64" s="9">
        <f t="shared" si="38"/>
        <v>0</v>
      </c>
      <c r="K64" s="9">
        <f t="shared" si="38"/>
        <v>0</v>
      </c>
      <c r="L64" s="10">
        <f t="shared" si="38"/>
        <v>0</v>
      </c>
      <c r="N64" s="22" t="str">
        <f t="shared" si="3"/>
        <v>이상무</v>
      </c>
      <c r="O64" s="22" t="str">
        <f>IF(COUNTIF(S64:AA64,"불일치")&gt;0,"확인요","이상무")</f>
        <v>이상무</v>
      </c>
      <c r="P64" s="22" t="str">
        <f t="shared" si="4"/>
        <v>이상무</v>
      </c>
      <c r="Q64" s="22" t="str">
        <f t="shared" si="5"/>
        <v>이상무</v>
      </c>
      <c r="S64" s="28" t="str">
        <f t="shared" ref="S64:AA64" si="39">IF(D64=SUM(D65),"일치","불일치")</f>
        <v>일치</v>
      </c>
      <c r="T64" s="28" t="str">
        <f t="shared" si="39"/>
        <v>일치</v>
      </c>
      <c r="U64" s="28" t="str">
        <f t="shared" si="39"/>
        <v>일치</v>
      </c>
      <c r="V64" s="28" t="str">
        <f t="shared" si="39"/>
        <v>일치</v>
      </c>
      <c r="W64" s="28" t="str">
        <f t="shared" si="39"/>
        <v>일치</v>
      </c>
      <c r="X64" s="28" t="str">
        <f t="shared" si="39"/>
        <v>일치</v>
      </c>
      <c r="Y64" s="28" t="str">
        <f t="shared" si="39"/>
        <v>일치</v>
      </c>
      <c r="Z64" s="28" t="str">
        <f t="shared" si="39"/>
        <v>일치</v>
      </c>
      <c r="AA64" s="29" t="str">
        <f t="shared" si="39"/>
        <v>일치</v>
      </c>
    </row>
    <row r="65" spans="1:27" ht="15" customHeight="1">
      <c r="A65" s="112"/>
      <c r="B65" s="60"/>
      <c r="C65" s="46" t="s">
        <v>59</v>
      </c>
      <c r="D65" s="54">
        <v>864020</v>
      </c>
      <c r="E65" s="54">
        <v>864020</v>
      </c>
      <c r="F65" s="54">
        <v>864020</v>
      </c>
      <c r="G65" s="54">
        <v>864020</v>
      </c>
      <c r="H65" s="49">
        <v>0</v>
      </c>
      <c r="I65" s="42">
        <v>0</v>
      </c>
      <c r="J65" s="15">
        <v>0</v>
      </c>
      <c r="K65" s="15">
        <v>0</v>
      </c>
      <c r="L65" s="16">
        <f t="shared" si="35"/>
        <v>0</v>
      </c>
      <c r="N65" s="22" t="str">
        <f t="shared" si="3"/>
        <v>이상무</v>
      </c>
      <c r="O65" s="22"/>
      <c r="P65" s="22" t="str">
        <f t="shared" si="4"/>
        <v>이상무</v>
      </c>
      <c r="Q65" s="22" t="str">
        <f>IF(OR(I65&lt;0,K65&lt;0,L65&lt;0),"확인요","이상무")</f>
        <v>이상무</v>
      </c>
      <c r="S65" s="30"/>
      <c r="T65" s="30"/>
      <c r="U65" s="30"/>
      <c r="V65" s="30"/>
      <c r="W65" s="30"/>
      <c r="X65" s="30"/>
      <c r="Y65" s="30"/>
      <c r="Z65" s="30"/>
      <c r="AA65" s="31"/>
    </row>
    <row r="66" spans="1:27" ht="15" customHeight="1">
      <c r="A66" s="112"/>
      <c r="B66" s="103" t="s">
        <v>64</v>
      </c>
      <c r="C66" s="103"/>
      <c r="D66" s="53">
        <f>SUM(D67:D68)</f>
        <v>121443320</v>
      </c>
      <c r="E66" s="53">
        <f t="shared" ref="E66:L66" si="40">SUM(E67:E68)</f>
        <v>121443320</v>
      </c>
      <c r="F66" s="53">
        <f t="shared" si="40"/>
        <v>74490720</v>
      </c>
      <c r="G66" s="53">
        <f t="shared" si="40"/>
        <v>74490720</v>
      </c>
      <c r="H66" s="43">
        <f t="shared" si="40"/>
        <v>0</v>
      </c>
      <c r="I66" s="43">
        <f t="shared" si="40"/>
        <v>0</v>
      </c>
      <c r="J66" s="9">
        <f t="shared" si="40"/>
        <v>0</v>
      </c>
      <c r="K66" s="9">
        <f t="shared" si="40"/>
        <v>0</v>
      </c>
      <c r="L66" s="10">
        <f t="shared" si="40"/>
        <v>46952600</v>
      </c>
      <c r="N66" s="22" t="str">
        <f t="shared" si="3"/>
        <v>이상무</v>
      </c>
      <c r="O66" s="22" t="str">
        <f>IF(COUNTIF(S66:AA66,"불일치")&gt;0,"확인요","이상무")</f>
        <v>이상무</v>
      </c>
      <c r="P66" s="22" t="str">
        <f t="shared" si="4"/>
        <v>이상무</v>
      </c>
      <c r="Q66" s="22" t="str">
        <f t="shared" si="5"/>
        <v>이상무</v>
      </c>
      <c r="S66" s="28" t="str">
        <f t="shared" ref="S66" si="41">IF(D66=SUM(D67:D68),"일치","불일치")</f>
        <v>일치</v>
      </c>
      <c r="T66" s="28" t="str">
        <f t="shared" ref="T66:AA66" si="42">IF(E66=SUM(E67:E68),"일치","불일치")</f>
        <v>일치</v>
      </c>
      <c r="U66" s="28" t="str">
        <f t="shared" si="42"/>
        <v>일치</v>
      </c>
      <c r="V66" s="28" t="str">
        <f t="shared" si="42"/>
        <v>일치</v>
      </c>
      <c r="W66" s="28" t="str">
        <f t="shared" si="42"/>
        <v>일치</v>
      </c>
      <c r="X66" s="28" t="str">
        <f t="shared" si="42"/>
        <v>일치</v>
      </c>
      <c r="Y66" s="28" t="str">
        <f t="shared" si="42"/>
        <v>일치</v>
      </c>
      <c r="Z66" s="28" t="str">
        <f t="shared" si="42"/>
        <v>일치</v>
      </c>
      <c r="AA66" s="29" t="str">
        <f t="shared" si="42"/>
        <v>일치</v>
      </c>
    </row>
    <row r="67" spans="1:27" ht="15" customHeight="1">
      <c r="A67" s="112"/>
      <c r="B67" s="106"/>
      <c r="C67" s="60" t="s">
        <v>65</v>
      </c>
      <c r="D67" s="15">
        <v>54444320</v>
      </c>
      <c r="E67" s="15">
        <v>54444320</v>
      </c>
      <c r="F67" s="15">
        <v>16590720</v>
      </c>
      <c r="G67" s="15">
        <v>16590720</v>
      </c>
      <c r="H67" s="15">
        <v>0</v>
      </c>
      <c r="I67" s="15">
        <v>0</v>
      </c>
      <c r="J67" s="15">
        <v>0</v>
      </c>
      <c r="K67" s="15">
        <v>0</v>
      </c>
      <c r="L67" s="16">
        <f t="shared" si="35"/>
        <v>37853600</v>
      </c>
      <c r="N67" s="22" t="str">
        <f t="shared" si="3"/>
        <v>이상무</v>
      </c>
      <c r="O67" s="22"/>
      <c r="P67" s="22" t="str">
        <f t="shared" si="4"/>
        <v>이상무</v>
      </c>
      <c r="Q67" s="22" t="str">
        <f t="shared" si="5"/>
        <v>이상무</v>
      </c>
      <c r="S67" s="30"/>
      <c r="T67" s="30"/>
      <c r="U67" s="30"/>
      <c r="V67" s="30"/>
      <c r="W67" s="30"/>
      <c r="X67" s="30"/>
      <c r="Y67" s="30"/>
      <c r="Z67" s="30"/>
      <c r="AA67" s="31"/>
    </row>
    <row r="68" spans="1:27" ht="15" customHeight="1">
      <c r="A68" s="112"/>
      <c r="B68" s="107"/>
      <c r="C68" s="60" t="s">
        <v>66</v>
      </c>
      <c r="D68" s="15">
        <v>66999000</v>
      </c>
      <c r="E68" s="15">
        <v>66999000</v>
      </c>
      <c r="F68" s="15">
        <v>57900000</v>
      </c>
      <c r="G68" s="15">
        <v>57900000</v>
      </c>
      <c r="H68" s="15"/>
      <c r="I68" s="15"/>
      <c r="J68" s="15">
        <v>0</v>
      </c>
      <c r="K68" s="15">
        <v>0</v>
      </c>
      <c r="L68" s="16">
        <f t="shared" si="35"/>
        <v>9099000</v>
      </c>
      <c r="N68" s="22" t="str">
        <f t="shared" si="3"/>
        <v>이상무</v>
      </c>
      <c r="O68" s="22"/>
      <c r="P68" s="22" t="str">
        <f t="shared" si="4"/>
        <v>이상무</v>
      </c>
      <c r="Q68" s="22" t="str">
        <f t="shared" si="5"/>
        <v>이상무</v>
      </c>
      <c r="S68" s="30"/>
      <c r="T68" s="30"/>
      <c r="U68" s="30"/>
      <c r="V68" s="30"/>
      <c r="W68" s="30"/>
      <c r="X68" s="30"/>
      <c r="Y68" s="30"/>
      <c r="Z68" s="30"/>
      <c r="AA68" s="31"/>
    </row>
    <row r="69" spans="1:27" ht="15" customHeight="1">
      <c r="A69" s="112"/>
      <c r="B69" s="103" t="s">
        <v>67</v>
      </c>
      <c r="C69" s="103"/>
      <c r="D69" s="9">
        <f t="shared" ref="D69:L69" si="43">SUM(D70)</f>
        <v>62640</v>
      </c>
      <c r="E69" s="9">
        <f t="shared" si="43"/>
        <v>62640</v>
      </c>
      <c r="F69" s="9">
        <f t="shared" si="43"/>
        <v>62640</v>
      </c>
      <c r="G69" s="9">
        <f t="shared" si="43"/>
        <v>62640</v>
      </c>
      <c r="H69" s="9">
        <f t="shared" si="43"/>
        <v>0</v>
      </c>
      <c r="I69" s="9">
        <f t="shared" si="43"/>
        <v>0</v>
      </c>
      <c r="J69" s="9">
        <f t="shared" si="43"/>
        <v>0</v>
      </c>
      <c r="K69" s="9">
        <f t="shared" si="43"/>
        <v>0</v>
      </c>
      <c r="L69" s="10">
        <f t="shared" si="43"/>
        <v>0</v>
      </c>
      <c r="N69" s="22" t="str">
        <f t="shared" si="3"/>
        <v>이상무</v>
      </c>
      <c r="O69" s="22" t="str">
        <f>IF(COUNTIF(S69:AA69,"불일치")&gt;0,"확인요","이상무")</f>
        <v>이상무</v>
      </c>
      <c r="P69" s="22" t="str">
        <f t="shared" si="4"/>
        <v>이상무</v>
      </c>
      <c r="Q69" s="22" t="str">
        <f t="shared" si="5"/>
        <v>이상무</v>
      </c>
      <c r="S69" s="28" t="str">
        <f t="shared" ref="S69" si="44">IF(D69=SUM(D70),"일치","불일치")</f>
        <v>일치</v>
      </c>
      <c r="T69" s="28" t="str">
        <f t="shared" ref="T69:AA69" si="45">IF(E69=SUM(E70),"일치","불일치")</f>
        <v>일치</v>
      </c>
      <c r="U69" s="28" t="str">
        <f t="shared" si="45"/>
        <v>일치</v>
      </c>
      <c r="V69" s="28" t="str">
        <f t="shared" si="45"/>
        <v>일치</v>
      </c>
      <c r="W69" s="28" t="str">
        <f t="shared" si="45"/>
        <v>일치</v>
      </c>
      <c r="X69" s="28" t="str">
        <f t="shared" si="45"/>
        <v>일치</v>
      </c>
      <c r="Y69" s="28" t="str">
        <f t="shared" si="45"/>
        <v>일치</v>
      </c>
      <c r="Z69" s="28" t="str">
        <f t="shared" si="45"/>
        <v>일치</v>
      </c>
      <c r="AA69" s="29" t="str">
        <f t="shared" si="45"/>
        <v>일치</v>
      </c>
    </row>
    <row r="70" spans="1:27" ht="15" customHeight="1">
      <c r="A70" s="112"/>
      <c r="B70" s="60"/>
      <c r="C70" s="60" t="s">
        <v>68</v>
      </c>
      <c r="D70" s="15">
        <v>62640</v>
      </c>
      <c r="E70" s="15">
        <v>62640</v>
      </c>
      <c r="F70" s="15">
        <v>62640</v>
      </c>
      <c r="G70" s="15">
        <v>62640</v>
      </c>
      <c r="H70" s="15">
        <v>0</v>
      </c>
      <c r="I70" s="15">
        <v>0</v>
      </c>
      <c r="J70" s="15">
        <v>0</v>
      </c>
      <c r="K70" s="15">
        <v>0</v>
      </c>
      <c r="L70" s="16">
        <f t="shared" si="35"/>
        <v>0</v>
      </c>
      <c r="N70" s="22" t="str">
        <f t="shared" si="3"/>
        <v>이상무</v>
      </c>
      <c r="O70" s="22"/>
      <c r="P70" s="22" t="str">
        <f t="shared" si="4"/>
        <v>이상무</v>
      </c>
      <c r="Q70" s="22" t="str">
        <f t="shared" si="5"/>
        <v>이상무</v>
      </c>
      <c r="S70" s="30"/>
      <c r="T70" s="30"/>
      <c r="U70" s="30"/>
      <c r="V70" s="30"/>
      <c r="W70" s="30"/>
      <c r="X70" s="30"/>
      <c r="Y70" s="30"/>
      <c r="Z70" s="30"/>
      <c r="AA70" s="31"/>
    </row>
    <row r="71" spans="1:27" ht="15" customHeight="1">
      <c r="A71" s="112"/>
      <c r="B71" s="116" t="s">
        <v>69</v>
      </c>
      <c r="C71" s="116"/>
      <c r="D71" s="9">
        <f t="shared" ref="D71:L71" si="46">SUM(D72)</f>
        <v>15877540</v>
      </c>
      <c r="E71" s="9">
        <f t="shared" si="46"/>
        <v>15877540</v>
      </c>
      <c r="F71" s="9">
        <f t="shared" si="46"/>
        <v>7602450</v>
      </c>
      <c r="G71" s="9">
        <f t="shared" si="46"/>
        <v>7602450</v>
      </c>
      <c r="H71" s="9">
        <f t="shared" si="46"/>
        <v>0</v>
      </c>
      <c r="I71" s="9">
        <f t="shared" si="46"/>
        <v>0</v>
      </c>
      <c r="J71" s="9">
        <f t="shared" si="46"/>
        <v>0</v>
      </c>
      <c r="K71" s="9">
        <f t="shared" si="46"/>
        <v>0</v>
      </c>
      <c r="L71" s="10">
        <f t="shared" si="46"/>
        <v>8275090</v>
      </c>
      <c r="N71" s="22" t="str">
        <f t="shared" ref="N71:N86" si="47">IF(L71=E71-G71-K71,"이상무","확인요")</f>
        <v>이상무</v>
      </c>
      <c r="O71" s="22" t="str">
        <f>IF(COUNTIF(S71:AA71,"불일치")&gt;0,"확인요","이상무")</f>
        <v>이상무</v>
      </c>
      <c r="P71" s="22" t="str">
        <f t="shared" ref="P71:P110" si="48">IF(E71&gt;=G71,"이상무","확인요")</f>
        <v>이상무</v>
      </c>
      <c r="Q71" s="22" t="str">
        <f t="shared" ref="Q71:Q110" si="49">IF(OR(I71&lt;0,K71&lt;0,L71&lt;0),"확인요","이상무")</f>
        <v>이상무</v>
      </c>
      <c r="S71" s="28" t="str">
        <f t="shared" ref="S71" si="50">IF(D71=SUM(D72),"일치","불일치")</f>
        <v>일치</v>
      </c>
      <c r="T71" s="28" t="str">
        <f t="shared" ref="T71:AA71" si="51">IF(E71=SUM(E72),"일치","불일치")</f>
        <v>일치</v>
      </c>
      <c r="U71" s="28" t="str">
        <f t="shared" si="51"/>
        <v>일치</v>
      </c>
      <c r="V71" s="28" t="str">
        <f t="shared" si="51"/>
        <v>일치</v>
      </c>
      <c r="W71" s="28" t="str">
        <f t="shared" si="51"/>
        <v>일치</v>
      </c>
      <c r="X71" s="28" t="str">
        <f t="shared" si="51"/>
        <v>일치</v>
      </c>
      <c r="Y71" s="28" t="str">
        <f t="shared" si="51"/>
        <v>일치</v>
      </c>
      <c r="Z71" s="28" t="str">
        <f t="shared" si="51"/>
        <v>일치</v>
      </c>
      <c r="AA71" s="29" t="str">
        <f t="shared" si="51"/>
        <v>일치</v>
      </c>
    </row>
    <row r="72" spans="1:27" ht="17.25" customHeight="1" thickBot="1">
      <c r="A72" s="112"/>
      <c r="B72" s="60"/>
      <c r="C72" s="60" t="s">
        <v>69</v>
      </c>
      <c r="D72" s="15">
        <v>15877540</v>
      </c>
      <c r="E72" s="15">
        <v>15877540</v>
      </c>
      <c r="F72" s="15">
        <v>7602450</v>
      </c>
      <c r="G72" s="15">
        <v>7602450</v>
      </c>
      <c r="H72" s="15">
        <v>0</v>
      </c>
      <c r="I72" s="15">
        <v>0</v>
      </c>
      <c r="J72" s="15">
        <v>0</v>
      </c>
      <c r="K72" s="15">
        <v>0</v>
      </c>
      <c r="L72" s="16">
        <f t="shared" si="35"/>
        <v>8275090</v>
      </c>
      <c r="N72" s="22" t="str">
        <f t="shared" si="47"/>
        <v>이상무</v>
      </c>
      <c r="O72" s="22"/>
      <c r="P72" s="22" t="str">
        <f t="shared" si="48"/>
        <v>이상무</v>
      </c>
      <c r="Q72" s="22" t="str">
        <f t="shared" si="49"/>
        <v>이상무</v>
      </c>
      <c r="S72" s="35"/>
      <c r="T72" s="35"/>
      <c r="U72" s="35"/>
      <c r="V72" s="35"/>
      <c r="W72" s="35"/>
      <c r="X72" s="35"/>
      <c r="Y72" s="35"/>
      <c r="Z72" s="35"/>
      <c r="AA72" s="36"/>
    </row>
    <row r="73" spans="1:27" ht="15" customHeight="1">
      <c r="A73" s="112"/>
      <c r="B73" s="110" t="s">
        <v>91</v>
      </c>
      <c r="C73" s="110"/>
      <c r="D73" s="37">
        <f>SUM(D74)</f>
        <v>400000</v>
      </c>
      <c r="E73" s="37">
        <f t="shared" ref="E73:L73" si="52">SUM(E74)</f>
        <v>400000</v>
      </c>
      <c r="F73" s="37">
        <f t="shared" si="52"/>
        <v>400000</v>
      </c>
      <c r="G73" s="37">
        <f t="shared" si="52"/>
        <v>400000</v>
      </c>
      <c r="H73" s="37">
        <f t="shared" si="52"/>
        <v>0</v>
      </c>
      <c r="I73" s="37">
        <f t="shared" si="52"/>
        <v>0</v>
      </c>
      <c r="J73" s="37">
        <f t="shared" si="52"/>
        <v>0</v>
      </c>
      <c r="K73" s="37">
        <f t="shared" si="52"/>
        <v>0</v>
      </c>
      <c r="L73" s="84">
        <f t="shared" si="52"/>
        <v>0</v>
      </c>
      <c r="N73" s="22" t="str">
        <f t="shared" si="47"/>
        <v>이상무</v>
      </c>
      <c r="O73" s="22" t="str">
        <f>IF(COUNTIF(S73:AA73,"불일치")&gt;0,"확인요","이상무")</f>
        <v>이상무</v>
      </c>
      <c r="P73" s="22" t="str">
        <f t="shared" si="48"/>
        <v>이상무</v>
      </c>
      <c r="Q73" s="22" t="str">
        <f t="shared" si="49"/>
        <v>이상무</v>
      </c>
      <c r="S73" s="28" t="str">
        <f t="shared" ref="S73" si="53">IF(D73=SUM(D74),"일치","불일치")</f>
        <v>일치</v>
      </c>
      <c r="T73" s="28" t="str">
        <f t="shared" ref="T73:AA73" si="54">IF(E73=SUM(E74),"일치","불일치")</f>
        <v>일치</v>
      </c>
      <c r="U73" s="28" t="str">
        <f t="shared" si="54"/>
        <v>일치</v>
      </c>
      <c r="V73" s="28" t="str">
        <f t="shared" si="54"/>
        <v>일치</v>
      </c>
      <c r="W73" s="28" t="str">
        <f t="shared" si="54"/>
        <v>일치</v>
      </c>
      <c r="X73" s="28" t="str">
        <f t="shared" si="54"/>
        <v>일치</v>
      </c>
      <c r="Y73" s="28" t="str">
        <f t="shared" si="54"/>
        <v>일치</v>
      </c>
      <c r="Z73" s="28" t="str">
        <f t="shared" si="54"/>
        <v>일치</v>
      </c>
      <c r="AA73" s="29" t="str">
        <f t="shared" si="54"/>
        <v>일치</v>
      </c>
    </row>
    <row r="74" spans="1:27" ht="17.25" customHeight="1" thickBot="1">
      <c r="A74" s="112"/>
      <c r="B74" s="57"/>
      <c r="C74" s="57" t="s">
        <v>91</v>
      </c>
      <c r="D74" s="58">
        <v>400000</v>
      </c>
      <c r="E74" s="58">
        <v>400000</v>
      </c>
      <c r="F74" s="58">
        <v>400000</v>
      </c>
      <c r="G74" s="58">
        <v>400000</v>
      </c>
      <c r="H74" s="58">
        <v>0</v>
      </c>
      <c r="I74" s="58">
        <v>0</v>
      </c>
      <c r="J74" s="58">
        <v>0</v>
      </c>
      <c r="K74" s="58">
        <v>0</v>
      </c>
      <c r="L74" s="16">
        <f t="shared" si="35"/>
        <v>0</v>
      </c>
      <c r="N74" s="22" t="str">
        <f t="shared" si="47"/>
        <v>이상무</v>
      </c>
      <c r="O74" s="22"/>
      <c r="P74" s="22" t="str">
        <f t="shared" si="48"/>
        <v>이상무</v>
      </c>
      <c r="Q74" s="22" t="str">
        <f t="shared" si="49"/>
        <v>이상무</v>
      </c>
      <c r="S74" s="35"/>
      <c r="T74" s="35"/>
      <c r="U74" s="35"/>
      <c r="V74" s="35"/>
      <c r="W74" s="35"/>
      <c r="X74" s="35"/>
      <c r="Y74" s="35"/>
      <c r="Z74" s="35"/>
      <c r="AA74" s="36"/>
    </row>
    <row r="75" spans="1:27" ht="15" customHeight="1">
      <c r="A75" s="87" t="s">
        <v>94</v>
      </c>
      <c r="B75" s="88"/>
      <c r="C75" s="88"/>
      <c r="D75" s="44">
        <f>SUM(D76)</f>
        <v>11024349040</v>
      </c>
      <c r="E75" s="44">
        <f t="shared" ref="E75:L75" si="55">SUM(E76)</f>
        <v>11024349040</v>
      </c>
      <c r="F75" s="44">
        <f t="shared" si="55"/>
        <v>145123477</v>
      </c>
      <c r="G75" s="44">
        <f t="shared" si="55"/>
        <v>145123477</v>
      </c>
      <c r="H75" s="44">
        <f t="shared" si="55"/>
        <v>2795500</v>
      </c>
      <c r="I75" s="44">
        <f t="shared" si="55"/>
        <v>2795500</v>
      </c>
      <c r="J75" s="44">
        <f t="shared" si="55"/>
        <v>0</v>
      </c>
      <c r="K75" s="44">
        <f t="shared" si="55"/>
        <v>0</v>
      </c>
      <c r="L75" s="44">
        <f t="shared" si="55"/>
        <v>10879225563</v>
      </c>
      <c r="N75" s="22" t="str">
        <f t="shared" si="47"/>
        <v>이상무</v>
      </c>
      <c r="O75" s="22" t="str">
        <f>IF(COUNTIF(S76:AA76,"불일치")&gt;0,"확인요","이상무")</f>
        <v>이상무</v>
      </c>
      <c r="P75" s="22" t="str">
        <f t="shared" si="48"/>
        <v>이상무</v>
      </c>
      <c r="Q75" s="22" t="str">
        <f t="shared" si="49"/>
        <v>이상무</v>
      </c>
      <c r="S75" s="26" t="str">
        <f>IF(D75=SUM(D76),"일치","불일치")</f>
        <v>일치</v>
      </c>
      <c r="T75" s="26" t="str">
        <f t="shared" ref="T75:AA75" si="56">IF(E75=SUM(E76),"일치","불일치")</f>
        <v>일치</v>
      </c>
      <c r="U75" s="26" t="str">
        <f t="shared" si="56"/>
        <v>일치</v>
      </c>
      <c r="V75" s="26" t="str">
        <f t="shared" si="56"/>
        <v>일치</v>
      </c>
      <c r="W75" s="26" t="str">
        <f t="shared" si="56"/>
        <v>일치</v>
      </c>
      <c r="X75" s="26" t="str">
        <f t="shared" si="56"/>
        <v>일치</v>
      </c>
      <c r="Y75" s="26" t="str">
        <f t="shared" si="56"/>
        <v>일치</v>
      </c>
      <c r="Z75" s="26" t="str">
        <f t="shared" si="56"/>
        <v>일치</v>
      </c>
      <c r="AA75" s="26" t="str">
        <f t="shared" si="56"/>
        <v>일치</v>
      </c>
    </row>
    <row r="76" spans="1:27" ht="13.5">
      <c r="A76" s="85"/>
      <c r="B76" s="89" t="s">
        <v>58</v>
      </c>
      <c r="C76" s="90"/>
      <c r="D76" s="43">
        <f>SUM(D77:D110)</f>
        <v>11024349040</v>
      </c>
      <c r="E76" s="43">
        <f t="shared" ref="E76:L76" si="57">SUM(E77:E110)</f>
        <v>11024349040</v>
      </c>
      <c r="F76" s="43">
        <f t="shared" si="57"/>
        <v>145123477</v>
      </c>
      <c r="G76" s="43">
        <f t="shared" si="57"/>
        <v>145123477</v>
      </c>
      <c r="H76" s="43">
        <f t="shared" si="57"/>
        <v>2795500</v>
      </c>
      <c r="I76" s="43">
        <f t="shared" si="57"/>
        <v>2795500</v>
      </c>
      <c r="J76" s="50">
        <f t="shared" si="57"/>
        <v>0</v>
      </c>
      <c r="K76" s="38">
        <f t="shared" si="57"/>
        <v>0</v>
      </c>
      <c r="L76" s="10">
        <f t="shared" si="57"/>
        <v>10879225563</v>
      </c>
      <c r="N76" s="22" t="str">
        <f t="shared" si="47"/>
        <v>이상무</v>
      </c>
      <c r="O76" s="22" t="str">
        <f>IF(COUNTIF(S77:AA77,"불일치")&gt;0,"확인요","이상무")</f>
        <v>이상무</v>
      </c>
      <c r="P76" s="22" t="str">
        <f t="shared" si="48"/>
        <v>이상무</v>
      </c>
      <c r="Q76" s="22" t="str">
        <f t="shared" si="49"/>
        <v>이상무</v>
      </c>
      <c r="S76" s="26" t="str">
        <f>IF(D76=SUM(D77:D110),"일치","불일치")</f>
        <v>일치</v>
      </c>
      <c r="T76" s="26" t="str">
        <f t="shared" ref="T76:AA76" si="58">IF(E76=SUM(E77:E110),"일치","불일치")</f>
        <v>일치</v>
      </c>
      <c r="U76" s="26" t="str">
        <f t="shared" si="58"/>
        <v>일치</v>
      </c>
      <c r="V76" s="26" t="str">
        <f t="shared" si="58"/>
        <v>일치</v>
      </c>
      <c r="W76" s="26" t="str">
        <f t="shared" si="58"/>
        <v>일치</v>
      </c>
      <c r="X76" s="26" t="str">
        <f t="shared" si="58"/>
        <v>일치</v>
      </c>
      <c r="Y76" s="26" t="str">
        <f t="shared" si="58"/>
        <v>일치</v>
      </c>
      <c r="Z76" s="26" t="str">
        <f t="shared" si="58"/>
        <v>일치</v>
      </c>
      <c r="AA76" s="26" t="str">
        <f t="shared" si="58"/>
        <v>일치</v>
      </c>
    </row>
    <row r="77" spans="1:27" ht="13.5">
      <c r="A77" s="85"/>
      <c r="B77" s="59"/>
      <c r="C77" s="63" t="s">
        <v>89</v>
      </c>
      <c r="D77" s="64">
        <v>13312890</v>
      </c>
      <c r="E77" s="64">
        <v>13312890</v>
      </c>
      <c r="F77" s="64">
        <v>12730</v>
      </c>
      <c r="G77" s="64">
        <v>12730</v>
      </c>
      <c r="H77" s="64"/>
      <c r="I77" s="64"/>
      <c r="J77" s="65"/>
      <c r="K77" s="66"/>
      <c r="L77" s="67">
        <f t="shared" ref="L77:L110" si="59">E77-G77-K77</f>
        <v>13300160</v>
      </c>
      <c r="N77" s="22" t="str">
        <f t="shared" si="47"/>
        <v>이상무</v>
      </c>
      <c r="O77" s="22" t="str">
        <f t="shared" ref="O77:O110" si="60">IF(COUNTIF(S77:AA77,"불일치")&gt;0,"확인요","이상무")</f>
        <v>이상무</v>
      </c>
      <c r="P77" s="22" t="str">
        <f t="shared" si="48"/>
        <v>이상무</v>
      </c>
      <c r="Q77" s="22" t="str">
        <f t="shared" si="49"/>
        <v>이상무</v>
      </c>
      <c r="S77" s="26"/>
      <c r="T77" s="33"/>
      <c r="U77" s="33"/>
      <c r="V77" s="33"/>
      <c r="W77" s="33"/>
      <c r="X77" s="33"/>
      <c r="Y77" s="33"/>
      <c r="Z77" s="33"/>
      <c r="AA77" s="34"/>
    </row>
    <row r="78" spans="1:27" ht="13.5">
      <c r="A78" s="85"/>
      <c r="B78" s="91"/>
      <c r="C78" s="63" t="s">
        <v>15</v>
      </c>
      <c r="D78" s="68">
        <v>17158770</v>
      </c>
      <c r="E78" s="68">
        <v>17158770</v>
      </c>
      <c r="F78" s="68">
        <v>617630</v>
      </c>
      <c r="G78" s="68">
        <v>617630</v>
      </c>
      <c r="H78" s="68"/>
      <c r="I78" s="68"/>
      <c r="J78" s="65"/>
      <c r="K78" s="66"/>
      <c r="L78" s="67">
        <f t="shared" si="59"/>
        <v>16541140</v>
      </c>
      <c r="N78" s="22" t="str">
        <f t="shared" si="47"/>
        <v>이상무</v>
      </c>
      <c r="O78" s="22" t="str">
        <f t="shared" si="60"/>
        <v>이상무</v>
      </c>
      <c r="P78" s="22" t="str">
        <f t="shared" si="48"/>
        <v>이상무</v>
      </c>
      <c r="Q78" s="22" t="str">
        <f t="shared" si="49"/>
        <v>이상무</v>
      </c>
      <c r="S78" s="26"/>
      <c r="T78" s="33"/>
      <c r="U78" s="33"/>
      <c r="V78" s="33"/>
      <c r="W78" s="33"/>
      <c r="X78" s="33"/>
      <c r="Y78" s="33"/>
      <c r="Z78" s="33"/>
      <c r="AA78" s="34"/>
    </row>
    <row r="79" spans="1:27" ht="13.5">
      <c r="A79" s="85"/>
      <c r="B79" s="91"/>
      <c r="C79" s="63" t="s">
        <v>17</v>
      </c>
      <c r="D79" s="68">
        <v>51904750</v>
      </c>
      <c r="E79" s="68">
        <v>51904750</v>
      </c>
      <c r="F79" s="68">
        <v>376710</v>
      </c>
      <c r="G79" s="68">
        <v>376710</v>
      </c>
      <c r="H79" s="68"/>
      <c r="I79" s="68"/>
      <c r="J79" s="65"/>
      <c r="K79" s="66"/>
      <c r="L79" s="67">
        <f t="shared" si="59"/>
        <v>51528040</v>
      </c>
      <c r="N79" s="22" t="str">
        <f t="shared" si="47"/>
        <v>이상무</v>
      </c>
      <c r="O79" s="22" t="str">
        <f t="shared" si="60"/>
        <v>이상무</v>
      </c>
      <c r="P79" s="22" t="str">
        <f t="shared" si="48"/>
        <v>이상무</v>
      </c>
      <c r="Q79" s="22" t="str">
        <f t="shared" si="49"/>
        <v>이상무</v>
      </c>
      <c r="S79" s="26"/>
      <c r="T79" s="33"/>
      <c r="U79" s="33"/>
      <c r="V79" s="33"/>
      <c r="W79" s="33"/>
      <c r="X79" s="33"/>
      <c r="Y79" s="33"/>
      <c r="Z79" s="33"/>
      <c r="AA79" s="34"/>
    </row>
    <row r="80" spans="1:27" ht="13.5">
      <c r="A80" s="85"/>
      <c r="B80" s="91"/>
      <c r="C80" s="63" t="s">
        <v>18</v>
      </c>
      <c r="D80" s="68">
        <v>4833390</v>
      </c>
      <c r="E80" s="68">
        <v>4833390</v>
      </c>
      <c r="F80" s="64">
        <v>0</v>
      </c>
      <c r="G80" s="64">
        <v>0</v>
      </c>
      <c r="H80" s="64"/>
      <c r="I80" s="64"/>
      <c r="J80" s="65"/>
      <c r="K80" s="66"/>
      <c r="L80" s="67">
        <f t="shared" si="59"/>
        <v>4833390</v>
      </c>
      <c r="N80" s="22" t="str">
        <f t="shared" si="47"/>
        <v>이상무</v>
      </c>
      <c r="O80" s="22" t="str">
        <f t="shared" si="60"/>
        <v>이상무</v>
      </c>
      <c r="P80" s="22" t="str">
        <f t="shared" si="48"/>
        <v>이상무</v>
      </c>
      <c r="Q80" s="22" t="str">
        <f t="shared" si="49"/>
        <v>이상무</v>
      </c>
      <c r="S80" s="26"/>
      <c r="T80" s="33"/>
      <c r="U80" s="33"/>
      <c r="V80" s="33"/>
      <c r="W80" s="33"/>
      <c r="X80" s="33"/>
      <c r="Y80" s="33"/>
      <c r="Z80" s="33"/>
      <c r="AA80" s="34"/>
    </row>
    <row r="81" spans="1:27" ht="13.5">
      <c r="A81" s="85"/>
      <c r="B81" s="91"/>
      <c r="C81" s="63" t="s">
        <v>21</v>
      </c>
      <c r="D81" s="64">
        <v>28419970</v>
      </c>
      <c r="E81" s="64">
        <v>28419970</v>
      </c>
      <c r="F81" s="64">
        <v>5860</v>
      </c>
      <c r="G81" s="64">
        <v>5860</v>
      </c>
      <c r="H81" s="64"/>
      <c r="I81" s="64"/>
      <c r="J81" s="65"/>
      <c r="K81" s="66"/>
      <c r="L81" s="67">
        <f t="shared" si="59"/>
        <v>28414110</v>
      </c>
      <c r="N81" s="22" t="str">
        <f t="shared" si="47"/>
        <v>이상무</v>
      </c>
      <c r="O81" s="22" t="str">
        <f t="shared" si="60"/>
        <v>이상무</v>
      </c>
      <c r="P81" s="22" t="str">
        <f t="shared" si="48"/>
        <v>이상무</v>
      </c>
      <c r="Q81" s="22" t="str">
        <f t="shared" si="49"/>
        <v>이상무</v>
      </c>
      <c r="S81" s="26"/>
      <c r="T81" s="33"/>
      <c r="U81" s="33"/>
      <c r="V81" s="33"/>
      <c r="W81" s="33"/>
      <c r="X81" s="33"/>
      <c r="Y81" s="33"/>
      <c r="Z81" s="33"/>
      <c r="AA81" s="34"/>
    </row>
    <row r="82" spans="1:27" ht="13.5">
      <c r="A82" s="85"/>
      <c r="B82" s="91"/>
      <c r="C82" s="63" t="s">
        <v>22</v>
      </c>
      <c r="D82" s="64"/>
      <c r="E82" s="64"/>
      <c r="F82" s="64"/>
      <c r="G82" s="64"/>
      <c r="H82" s="64"/>
      <c r="I82" s="64"/>
      <c r="J82" s="65"/>
      <c r="K82" s="66"/>
      <c r="L82" s="67">
        <f t="shared" si="59"/>
        <v>0</v>
      </c>
      <c r="N82" s="22" t="str">
        <f t="shared" si="47"/>
        <v>이상무</v>
      </c>
      <c r="O82" s="22" t="str">
        <f t="shared" si="60"/>
        <v>이상무</v>
      </c>
      <c r="P82" s="22" t="str">
        <f t="shared" si="48"/>
        <v>이상무</v>
      </c>
      <c r="Q82" s="22" t="str">
        <f t="shared" si="49"/>
        <v>이상무</v>
      </c>
      <c r="S82" s="26"/>
      <c r="T82" s="33"/>
      <c r="U82" s="33"/>
      <c r="V82" s="33"/>
      <c r="W82" s="33"/>
      <c r="X82" s="33"/>
      <c r="Y82" s="33"/>
      <c r="Z82" s="33"/>
      <c r="AA82" s="34"/>
    </row>
    <row r="83" spans="1:27" ht="13.5">
      <c r="A83" s="85"/>
      <c r="B83" s="91"/>
      <c r="C83" s="63" t="s">
        <v>23</v>
      </c>
      <c r="D83" s="64">
        <v>-750000</v>
      </c>
      <c r="E83" s="64">
        <v>-750000</v>
      </c>
      <c r="F83" s="64">
        <v>-750000</v>
      </c>
      <c r="G83" s="64">
        <v>-750000</v>
      </c>
      <c r="H83" s="64">
        <v>750000</v>
      </c>
      <c r="I83" s="64">
        <v>750000</v>
      </c>
      <c r="J83" s="65"/>
      <c r="K83" s="66"/>
      <c r="L83" s="67">
        <f t="shared" si="59"/>
        <v>0</v>
      </c>
      <c r="N83" s="22" t="str">
        <f t="shared" si="47"/>
        <v>이상무</v>
      </c>
      <c r="O83" s="22" t="str">
        <f t="shared" si="60"/>
        <v>이상무</v>
      </c>
      <c r="P83" s="22" t="str">
        <f t="shared" si="48"/>
        <v>이상무</v>
      </c>
      <c r="Q83" s="22" t="str">
        <f t="shared" si="49"/>
        <v>이상무</v>
      </c>
      <c r="S83" s="26"/>
      <c r="T83" s="33"/>
      <c r="U83" s="33"/>
      <c r="V83" s="33"/>
      <c r="W83" s="33"/>
      <c r="X83" s="33"/>
      <c r="Y83" s="33"/>
      <c r="Z83" s="33"/>
      <c r="AA83" s="34"/>
    </row>
    <row r="84" spans="1:27" ht="13.5">
      <c r="A84" s="85"/>
      <c r="B84" s="91"/>
      <c r="C84" s="63" t="s">
        <v>24</v>
      </c>
      <c r="D84" s="64"/>
      <c r="E84" s="64"/>
      <c r="F84" s="64"/>
      <c r="G84" s="64"/>
      <c r="H84" s="64"/>
      <c r="I84" s="64"/>
      <c r="J84" s="65"/>
      <c r="K84" s="66"/>
      <c r="L84" s="67">
        <f t="shared" si="59"/>
        <v>0</v>
      </c>
      <c r="N84" s="22" t="str">
        <f t="shared" si="47"/>
        <v>이상무</v>
      </c>
      <c r="O84" s="22" t="str">
        <f t="shared" si="60"/>
        <v>이상무</v>
      </c>
      <c r="P84" s="22" t="str">
        <f t="shared" si="48"/>
        <v>이상무</v>
      </c>
      <c r="Q84" s="22" t="str">
        <f t="shared" si="49"/>
        <v>이상무</v>
      </c>
      <c r="S84" s="26"/>
      <c r="T84" s="33"/>
      <c r="U84" s="33"/>
      <c r="V84" s="33"/>
      <c r="W84" s="33"/>
      <c r="X84" s="33"/>
      <c r="Y84" s="33"/>
      <c r="Z84" s="33"/>
      <c r="AA84" s="34"/>
    </row>
    <row r="85" spans="1:27" ht="13.5">
      <c r="A85" s="85"/>
      <c r="B85" s="91"/>
      <c r="C85" s="69" t="s">
        <v>25</v>
      </c>
      <c r="D85" s="64">
        <v>121394520</v>
      </c>
      <c r="E85" s="64">
        <v>121394520</v>
      </c>
      <c r="F85" s="64">
        <v>60777420</v>
      </c>
      <c r="G85" s="64">
        <v>60777420</v>
      </c>
      <c r="H85" s="64">
        <v>2045500</v>
      </c>
      <c r="I85" s="64">
        <v>2045500</v>
      </c>
      <c r="J85" s="65"/>
      <c r="K85" s="66"/>
      <c r="L85" s="67">
        <f t="shared" si="59"/>
        <v>60617100</v>
      </c>
      <c r="N85" s="22" t="str">
        <f t="shared" si="47"/>
        <v>이상무</v>
      </c>
      <c r="O85" s="22" t="str">
        <f t="shared" si="60"/>
        <v>이상무</v>
      </c>
      <c r="P85" s="22" t="str">
        <f t="shared" si="48"/>
        <v>이상무</v>
      </c>
      <c r="Q85" s="22" t="str">
        <f t="shared" si="49"/>
        <v>이상무</v>
      </c>
      <c r="S85" s="26"/>
      <c r="T85" s="33"/>
      <c r="U85" s="33"/>
      <c r="V85" s="33"/>
      <c r="W85" s="33"/>
      <c r="X85" s="33"/>
      <c r="Y85" s="33"/>
      <c r="Z85" s="33"/>
      <c r="AA85" s="34"/>
    </row>
    <row r="86" spans="1:27" ht="13.5">
      <c r="A86" s="85"/>
      <c r="B86" s="91"/>
      <c r="C86" s="69" t="s">
        <v>27</v>
      </c>
      <c r="D86" s="64">
        <v>285500</v>
      </c>
      <c r="E86" s="64">
        <v>285500</v>
      </c>
      <c r="F86" s="64">
        <v>285500</v>
      </c>
      <c r="G86" s="64">
        <v>285500</v>
      </c>
      <c r="H86" s="64"/>
      <c r="I86" s="64"/>
      <c r="J86" s="65"/>
      <c r="K86" s="66"/>
      <c r="L86" s="67">
        <f t="shared" si="59"/>
        <v>0</v>
      </c>
      <c r="N86" s="22" t="str">
        <f t="shared" si="47"/>
        <v>이상무</v>
      </c>
      <c r="O86" s="22" t="str">
        <f t="shared" si="60"/>
        <v>이상무</v>
      </c>
      <c r="P86" s="22" t="str">
        <f t="shared" si="48"/>
        <v>이상무</v>
      </c>
      <c r="Q86" s="22" t="str">
        <f t="shared" si="49"/>
        <v>이상무</v>
      </c>
      <c r="S86" s="26"/>
      <c r="T86" s="33"/>
      <c r="U86" s="33"/>
      <c r="V86" s="33"/>
      <c r="W86" s="33"/>
      <c r="X86" s="33"/>
      <c r="Y86" s="33"/>
      <c r="Z86" s="33"/>
      <c r="AA86" s="34"/>
    </row>
    <row r="87" spans="1:27" ht="13.5">
      <c r="A87" s="85"/>
      <c r="B87" s="91"/>
      <c r="C87" s="69" t="s">
        <v>70</v>
      </c>
      <c r="D87" s="64">
        <v>3562780</v>
      </c>
      <c r="E87" s="64">
        <v>3562780</v>
      </c>
      <c r="F87" s="64">
        <v>461600</v>
      </c>
      <c r="G87" s="64">
        <v>461600</v>
      </c>
      <c r="H87" s="64"/>
      <c r="I87" s="64"/>
      <c r="J87" s="65"/>
      <c r="K87" s="66"/>
      <c r="L87" s="67">
        <f t="shared" si="59"/>
        <v>3101180</v>
      </c>
      <c r="N87" s="22" t="str">
        <f t="shared" ref="N87:N110" si="61">IF(L87=E87-G87-K87,"이상무","확인요")</f>
        <v>이상무</v>
      </c>
      <c r="O87" s="22" t="str">
        <f t="shared" si="60"/>
        <v>이상무</v>
      </c>
      <c r="P87" s="22" t="str">
        <f t="shared" si="48"/>
        <v>이상무</v>
      </c>
      <c r="Q87" s="22" t="str">
        <f t="shared" si="49"/>
        <v>이상무</v>
      </c>
      <c r="S87" s="26"/>
      <c r="T87" s="33"/>
      <c r="U87" s="33"/>
      <c r="V87" s="33"/>
      <c r="W87" s="33"/>
      <c r="X87" s="33"/>
      <c r="Y87" s="33"/>
      <c r="Z87" s="33"/>
      <c r="AA87" s="34"/>
    </row>
    <row r="88" spans="1:27" ht="13.5">
      <c r="A88" s="85"/>
      <c r="B88" s="91"/>
      <c r="C88" s="69" t="s">
        <v>29</v>
      </c>
      <c r="D88" s="64">
        <v>135680</v>
      </c>
      <c r="E88" s="64">
        <v>135680</v>
      </c>
      <c r="F88" s="64">
        <v>135680</v>
      </c>
      <c r="G88" s="64">
        <v>135680</v>
      </c>
      <c r="H88" s="64"/>
      <c r="I88" s="64"/>
      <c r="J88" s="65"/>
      <c r="K88" s="66"/>
      <c r="L88" s="67">
        <f t="shared" si="59"/>
        <v>0</v>
      </c>
      <c r="N88" s="22" t="str">
        <f t="shared" si="61"/>
        <v>이상무</v>
      </c>
      <c r="O88" s="22" t="str">
        <f t="shared" si="60"/>
        <v>이상무</v>
      </c>
      <c r="P88" s="22" t="str">
        <f t="shared" si="48"/>
        <v>이상무</v>
      </c>
      <c r="Q88" s="22" t="str">
        <f t="shared" si="49"/>
        <v>이상무</v>
      </c>
      <c r="S88" s="26"/>
      <c r="T88" s="33"/>
      <c r="U88" s="33"/>
      <c r="V88" s="33"/>
      <c r="W88" s="33"/>
      <c r="X88" s="33"/>
      <c r="Y88" s="33"/>
      <c r="Z88" s="33"/>
      <c r="AA88" s="34"/>
    </row>
    <row r="89" spans="1:27" ht="13.5">
      <c r="A89" s="85"/>
      <c r="B89" s="91"/>
      <c r="C89" s="69" t="s">
        <v>30</v>
      </c>
      <c r="D89" s="64"/>
      <c r="E89" s="64"/>
      <c r="F89" s="64"/>
      <c r="G89" s="64"/>
      <c r="H89" s="64"/>
      <c r="I89" s="64"/>
      <c r="J89" s="65"/>
      <c r="K89" s="66"/>
      <c r="L89" s="67">
        <f t="shared" si="59"/>
        <v>0</v>
      </c>
      <c r="N89" s="22" t="str">
        <f t="shared" si="61"/>
        <v>이상무</v>
      </c>
      <c r="O89" s="22" t="str">
        <f t="shared" si="60"/>
        <v>이상무</v>
      </c>
      <c r="P89" s="22" t="str">
        <f t="shared" si="48"/>
        <v>이상무</v>
      </c>
      <c r="Q89" s="22" t="str">
        <f t="shared" si="49"/>
        <v>이상무</v>
      </c>
      <c r="S89" s="26"/>
      <c r="T89" s="33"/>
      <c r="U89" s="33"/>
      <c r="V89" s="33"/>
      <c r="W89" s="33"/>
      <c r="X89" s="33"/>
      <c r="Y89" s="33"/>
      <c r="Z89" s="33"/>
      <c r="AA89" s="34"/>
    </row>
    <row r="90" spans="1:27" ht="13.5">
      <c r="A90" s="85"/>
      <c r="B90" s="91"/>
      <c r="C90" s="69" t="s">
        <v>32</v>
      </c>
      <c r="D90" s="64"/>
      <c r="E90" s="64"/>
      <c r="F90" s="64"/>
      <c r="G90" s="64"/>
      <c r="H90" s="64"/>
      <c r="I90" s="64"/>
      <c r="J90" s="65"/>
      <c r="K90" s="66"/>
      <c r="L90" s="67">
        <f t="shared" si="59"/>
        <v>0</v>
      </c>
      <c r="N90" s="22" t="str">
        <f t="shared" si="61"/>
        <v>이상무</v>
      </c>
      <c r="O90" s="22" t="str">
        <f t="shared" si="60"/>
        <v>이상무</v>
      </c>
      <c r="P90" s="22" t="str">
        <f t="shared" si="48"/>
        <v>이상무</v>
      </c>
      <c r="Q90" s="22" t="str">
        <f t="shared" si="49"/>
        <v>이상무</v>
      </c>
      <c r="S90" s="26"/>
      <c r="T90" s="33"/>
      <c r="U90" s="33"/>
      <c r="V90" s="33"/>
      <c r="W90" s="33"/>
      <c r="X90" s="33"/>
      <c r="Y90" s="33"/>
      <c r="Z90" s="33"/>
      <c r="AA90" s="34"/>
    </row>
    <row r="91" spans="1:27" ht="13.5">
      <c r="A91" s="85"/>
      <c r="B91" s="91"/>
      <c r="C91" s="69" t="s">
        <v>36</v>
      </c>
      <c r="D91" s="64"/>
      <c r="E91" s="64"/>
      <c r="F91" s="64"/>
      <c r="G91" s="64"/>
      <c r="H91" s="64"/>
      <c r="I91" s="64"/>
      <c r="J91" s="65"/>
      <c r="K91" s="66"/>
      <c r="L91" s="67">
        <f t="shared" si="59"/>
        <v>0</v>
      </c>
      <c r="N91" s="22" t="str">
        <f t="shared" si="61"/>
        <v>이상무</v>
      </c>
      <c r="O91" s="22" t="str">
        <f t="shared" si="60"/>
        <v>이상무</v>
      </c>
      <c r="P91" s="22" t="str">
        <f t="shared" si="48"/>
        <v>이상무</v>
      </c>
      <c r="Q91" s="22" t="str">
        <f t="shared" si="49"/>
        <v>이상무</v>
      </c>
      <c r="S91" s="26"/>
      <c r="T91" s="33"/>
      <c r="U91" s="33"/>
      <c r="V91" s="33"/>
      <c r="W91" s="33"/>
      <c r="X91" s="33"/>
      <c r="Y91" s="33"/>
      <c r="Z91" s="33"/>
      <c r="AA91" s="34"/>
    </row>
    <row r="92" spans="1:27" ht="13.5">
      <c r="A92" s="85"/>
      <c r="B92" s="91"/>
      <c r="C92" s="69" t="s">
        <v>37</v>
      </c>
      <c r="D92" s="64"/>
      <c r="E92" s="64"/>
      <c r="F92" s="64"/>
      <c r="G92" s="64"/>
      <c r="H92" s="64"/>
      <c r="I92" s="64"/>
      <c r="J92" s="65"/>
      <c r="K92" s="66"/>
      <c r="L92" s="67">
        <f t="shared" si="59"/>
        <v>0</v>
      </c>
      <c r="N92" s="22" t="str">
        <f t="shared" si="61"/>
        <v>이상무</v>
      </c>
      <c r="O92" s="22" t="str">
        <f t="shared" si="60"/>
        <v>이상무</v>
      </c>
      <c r="P92" s="22" t="str">
        <f t="shared" si="48"/>
        <v>이상무</v>
      </c>
      <c r="Q92" s="22" t="str">
        <f t="shared" si="49"/>
        <v>이상무</v>
      </c>
      <c r="S92" s="26"/>
      <c r="T92" s="33"/>
      <c r="U92" s="33"/>
      <c r="V92" s="33"/>
      <c r="W92" s="33"/>
      <c r="X92" s="33"/>
      <c r="Y92" s="33"/>
      <c r="Z92" s="33"/>
      <c r="AA92" s="34"/>
    </row>
    <row r="93" spans="1:27" ht="13.5">
      <c r="A93" s="85"/>
      <c r="B93" s="91"/>
      <c r="C93" s="69" t="s">
        <v>39</v>
      </c>
      <c r="D93" s="64">
        <v>11270</v>
      </c>
      <c r="E93" s="64">
        <v>11270</v>
      </c>
      <c r="F93" s="64">
        <v>11270</v>
      </c>
      <c r="G93" s="64">
        <v>11270</v>
      </c>
      <c r="H93" s="64"/>
      <c r="I93" s="64"/>
      <c r="J93" s="65"/>
      <c r="K93" s="66"/>
      <c r="L93" s="67">
        <f t="shared" si="59"/>
        <v>0</v>
      </c>
      <c r="N93" s="22" t="str">
        <f t="shared" si="61"/>
        <v>이상무</v>
      </c>
      <c r="O93" s="22" t="str">
        <f t="shared" si="60"/>
        <v>이상무</v>
      </c>
      <c r="P93" s="22" t="str">
        <f t="shared" si="48"/>
        <v>이상무</v>
      </c>
      <c r="Q93" s="22" t="str">
        <f t="shared" si="49"/>
        <v>이상무</v>
      </c>
      <c r="S93" s="26"/>
      <c r="T93" s="33"/>
      <c r="U93" s="33"/>
      <c r="V93" s="33"/>
      <c r="W93" s="33"/>
      <c r="X93" s="33"/>
      <c r="Y93" s="33"/>
      <c r="Z93" s="33"/>
      <c r="AA93" s="34"/>
    </row>
    <row r="94" spans="1:27" ht="13.5">
      <c r="A94" s="85"/>
      <c r="B94" s="91"/>
      <c r="C94" s="69" t="s">
        <v>41</v>
      </c>
      <c r="D94" s="64">
        <v>12410</v>
      </c>
      <c r="E94" s="64">
        <v>12410</v>
      </c>
      <c r="F94" s="64">
        <v>10150</v>
      </c>
      <c r="G94" s="64">
        <v>10150</v>
      </c>
      <c r="H94" s="64"/>
      <c r="I94" s="64"/>
      <c r="J94" s="65"/>
      <c r="K94" s="66"/>
      <c r="L94" s="67">
        <f t="shared" si="59"/>
        <v>2260</v>
      </c>
      <c r="N94" s="22" t="str">
        <f t="shared" si="61"/>
        <v>이상무</v>
      </c>
      <c r="O94" s="22" t="str">
        <f t="shared" si="60"/>
        <v>이상무</v>
      </c>
      <c r="P94" s="22" t="str">
        <f t="shared" si="48"/>
        <v>이상무</v>
      </c>
      <c r="Q94" s="22" t="str">
        <f t="shared" si="49"/>
        <v>이상무</v>
      </c>
      <c r="S94" s="26"/>
      <c r="T94" s="33"/>
      <c r="U94" s="33"/>
      <c r="V94" s="33"/>
      <c r="W94" s="33"/>
      <c r="X94" s="33"/>
      <c r="Y94" s="33"/>
      <c r="Z94" s="33"/>
      <c r="AA94" s="34"/>
    </row>
    <row r="95" spans="1:27" ht="13.5">
      <c r="A95" s="85"/>
      <c r="B95" s="91"/>
      <c r="C95" s="69" t="s">
        <v>45</v>
      </c>
      <c r="D95" s="64"/>
      <c r="E95" s="64"/>
      <c r="F95" s="64"/>
      <c r="G95" s="64"/>
      <c r="H95" s="64"/>
      <c r="I95" s="64"/>
      <c r="J95" s="65"/>
      <c r="K95" s="66"/>
      <c r="L95" s="67">
        <f t="shared" si="59"/>
        <v>0</v>
      </c>
      <c r="N95" s="22" t="str">
        <f t="shared" si="61"/>
        <v>이상무</v>
      </c>
      <c r="O95" s="22" t="str">
        <f t="shared" si="60"/>
        <v>이상무</v>
      </c>
      <c r="P95" s="22" t="str">
        <f t="shared" si="48"/>
        <v>이상무</v>
      </c>
      <c r="Q95" s="22" t="str">
        <f t="shared" si="49"/>
        <v>이상무</v>
      </c>
      <c r="S95" s="26"/>
      <c r="T95" s="33"/>
      <c r="U95" s="33"/>
      <c r="V95" s="33"/>
      <c r="W95" s="33"/>
      <c r="X95" s="33"/>
      <c r="Y95" s="33"/>
      <c r="Z95" s="33"/>
      <c r="AA95" s="34"/>
    </row>
    <row r="96" spans="1:27" ht="13.5">
      <c r="A96" s="85"/>
      <c r="B96" s="91"/>
      <c r="C96" s="69" t="s">
        <v>46</v>
      </c>
      <c r="D96" s="64"/>
      <c r="E96" s="64"/>
      <c r="F96" s="64"/>
      <c r="G96" s="64"/>
      <c r="H96" s="64"/>
      <c r="I96" s="64"/>
      <c r="J96" s="65"/>
      <c r="K96" s="66"/>
      <c r="L96" s="67">
        <f t="shared" si="59"/>
        <v>0</v>
      </c>
      <c r="N96" s="22" t="str">
        <f t="shared" si="61"/>
        <v>이상무</v>
      </c>
      <c r="O96" s="22" t="str">
        <f t="shared" si="60"/>
        <v>이상무</v>
      </c>
      <c r="P96" s="22" t="str">
        <f t="shared" si="48"/>
        <v>이상무</v>
      </c>
      <c r="Q96" s="22" t="str">
        <f t="shared" si="49"/>
        <v>이상무</v>
      </c>
      <c r="S96" s="26"/>
      <c r="T96" s="33"/>
      <c r="U96" s="33"/>
      <c r="V96" s="33"/>
      <c r="W96" s="33"/>
      <c r="X96" s="33"/>
      <c r="Y96" s="33"/>
      <c r="Z96" s="33"/>
      <c r="AA96" s="34"/>
    </row>
    <row r="97" spans="1:27" ht="13.5">
      <c r="A97" s="85"/>
      <c r="B97" s="91"/>
      <c r="C97" s="69" t="s">
        <v>71</v>
      </c>
      <c r="D97" s="64"/>
      <c r="E97" s="64"/>
      <c r="F97" s="64"/>
      <c r="G97" s="64"/>
      <c r="H97" s="64"/>
      <c r="I97" s="64"/>
      <c r="J97" s="65"/>
      <c r="K97" s="66"/>
      <c r="L97" s="67">
        <f t="shared" si="59"/>
        <v>0</v>
      </c>
      <c r="N97" s="22" t="str">
        <f t="shared" si="61"/>
        <v>이상무</v>
      </c>
      <c r="O97" s="22" t="str">
        <f t="shared" si="60"/>
        <v>이상무</v>
      </c>
      <c r="P97" s="22" t="str">
        <f t="shared" si="48"/>
        <v>이상무</v>
      </c>
      <c r="Q97" s="22" t="str">
        <f t="shared" si="49"/>
        <v>이상무</v>
      </c>
      <c r="S97" s="26"/>
      <c r="T97" s="33"/>
      <c r="U97" s="33"/>
      <c r="V97" s="33"/>
      <c r="W97" s="33"/>
      <c r="X97" s="33"/>
      <c r="Y97" s="33"/>
      <c r="Z97" s="33"/>
      <c r="AA97" s="34"/>
    </row>
    <row r="98" spans="1:27" ht="13.5">
      <c r="A98" s="85"/>
      <c r="B98" s="91"/>
      <c r="C98" s="69" t="s">
        <v>72</v>
      </c>
      <c r="D98" s="64">
        <v>206250</v>
      </c>
      <c r="E98" s="64">
        <v>206250</v>
      </c>
      <c r="F98" s="64"/>
      <c r="G98" s="64"/>
      <c r="H98" s="64"/>
      <c r="I98" s="64"/>
      <c r="J98" s="65"/>
      <c r="K98" s="66"/>
      <c r="L98" s="67">
        <f t="shared" si="59"/>
        <v>206250</v>
      </c>
      <c r="N98" s="22" t="str">
        <f t="shared" si="61"/>
        <v>이상무</v>
      </c>
      <c r="O98" s="22" t="str">
        <f t="shared" si="60"/>
        <v>이상무</v>
      </c>
      <c r="P98" s="22" t="str">
        <f t="shared" si="48"/>
        <v>이상무</v>
      </c>
      <c r="Q98" s="22" t="str">
        <f t="shared" si="49"/>
        <v>이상무</v>
      </c>
      <c r="S98" s="26"/>
      <c r="T98" s="33"/>
      <c r="U98" s="33"/>
      <c r="V98" s="33"/>
      <c r="W98" s="33"/>
      <c r="X98" s="33"/>
      <c r="Y98" s="33"/>
      <c r="Z98" s="33"/>
      <c r="AA98" s="34"/>
    </row>
    <row r="99" spans="1:27" ht="13.5">
      <c r="A99" s="85"/>
      <c r="B99" s="91"/>
      <c r="C99" s="69" t="s">
        <v>92</v>
      </c>
      <c r="D99" s="64"/>
      <c r="E99" s="64"/>
      <c r="F99" s="64"/>
      <c r="G99" s="64"/>
      <c r="H99" s="64"/>
      <c r="I99" s="64"/>
      <c r="J99" s="65"/>
      <c r="K99" s="66"/>
      <c r="L99" s="67">
        <f t="shared" si="59"/>
        <v>0</v>
      </c>
      <c r="N99" s="22" t="str">
        <f t="shared" si="61"/>
        <v>이상무</v>
      </c>
      <c r="O99" s="22" t="str">
        <f t="shared" si="60"/>
        <v>이상무</v>
      </c>
      <c r="P99" s="22" t="str">
        <f t="shared" si="48"/>
        <v>이상무</v>
      </c>
      <c r="Q99" s="22" t="str">
        <f t="shared" si="49"/>
        <v>이상무</v>
      </c>
      <c r="S99" s="26"/>
      <c r="T99" s="33"/>
      <c r="U99" s="33"/>
      <c r="V99" s="33"/>
      <c r="W99" s="33"/>
      <c r="X99" s="33"/>
      <c r="Y99" s="33"/>
      <c r="Z99" s="33"/>
      <c r="AA99" s="34"/>
    </row>
    <row r="100" spans="1:27" ht="13.5">
      <c r="A100" s="85"/>
      <c r="B100" s="91"/>
      <c r="C100" s="69" t="s">
        <v>54</v>
      </c>
      <c r="D100" s="64">
        <v>3191631170</v>
      </c>
      <c r="E100" s="64">
        <v>3191631170</v>
      </c>
      <c r="F100" s="64">
        <v>1300000</v>
      </c>
      <c r="G100" s="64">
        <v>1300000</v>
      </c>
      <c r="H100" s="64"/>
      <c r="I100" s="64"/>
      <c r="J100" s="65"/>
      <c r="K100" s="66"/>
      <c r="L100" s="67">
        <f t="shared" si="59"/>
        <v>3190331170</v>
      </c>
      <c r="N100" s="22" t="str">
        <f t="shared" si="61"/>
        <v>이상무</v>
      </c>
      <c r="O100" s="22" t="str">
        <f t="shared" si="60"/>
        <v>이상무</v>
      </c>
      <c r="P100" s="22" t="str">
        <f t="shared" si="48"/>
        <v>이상무</v>
      </c>
      <c r="Q100" s="22" t="str">
        <f t="shared" si="49"/>
        <v>이상무</v>
      </c>
      <c r="S100" s="26"/>
      <c r="T100" s="33"/>
      <c r="U100" s="33"/>
      <c r="V100" s="33"/>
      <c r="W100" s="33"/>
      <c r="X100" s="33"/>
      <c r="Y100" s="33"/>
      <c r="Z100" s="33"/>
      <c r="AA100" s="34"/>
    </row>
    <row r="101" spans="1:27" ht="13.5">
      <c r="A101" s="85"/>
      <c r="B101" s="91"/>
      <c r="C101" s="69" t="s">
        <v>56</v>
      </c>
      <c r="D101" s="64"/>
      <c r="E101" s="64"/>
      <c r="F101" s="64"/>
      <c r="G101" s="64"/>
      <c r="H101" s="64"/>
      <c r="I101" s="64"/>
      <c r="J101" s="65"/>
      <c r="K101" s="66"/>
      <c r="L101" s="67">
        <f t="shared" si="59"/>
        <v>0</v>
      </c>
      <c r="N101" s="22" t="str">
        <f t="shared" si="61"/>
        <v>이상무</v>
      </c>
      <c r="O101" s="22" t="str">
        <f t="shared" si="60"/>
        <v>이상무</v>
      </c>
      <c r="P101" s="22" t="str">
        <f t="shared" si="48"/>
        <v>이상무</v>
      </c>
      <c r="Q101" s="22" t="str">
        <f t="shared" si="49"/>
        <v>이상무</v>
      </c>
      <c r="S101" s="26"/>
      <c r="T101" s="33"/>
      <c r="U101" s="33"/>
      <c r="V101" s="33"/>
      <c r="W101" s="33"/>
      <c r="X101" s="33"/>
      <c r="Y101" s="33"/>
      <c r="Z101" s="33"/>
      <c r="AA101" s="34"/>
    </row>
    <row r="102" spans="1:27" ht="13.5">
      <c r="A102" s="85"/>
      <c r="B102" s="91"/>
      <c r="C102" s="69" t="s">
        <v>57</v>
      </c>
      <c r="D102" s="64">
        <v>543616916</v>
      </c>
      <c r="E102" s="64">
        <v>543616916</v>
      </c>
      <c r="F102" s="64">
        <v>2246520</v>
      </c>
      <c r="G102" s="64">
        <v>2246520</v>
      </c>
      <c r="H102" s="64"/>
      <c r="I102" s="64"/>
      <c r="J102" s="65"/>
      <c r="K102" s="66"/>
      <c r="L102" s="67">
        <f t="shared" si="59"/>
        <v>541370396</v>
      </c>
      <c r="N102" s="22" t="str">
        <f t="shared" si="61"/>
        <v>이상무</v>
      </c>
      <c r="O102" s="22" t="str">
        <f t="shared" si="60"/>
        <v>이상무</v>
      </c>
      <c r="P102" s="22" t="str">
        <f t="shared" si="48"/>
        <v>이상무</v>
      </c>
      <c r="Q102" s="22" t="str">
        <f t="shared" si="49"/>
        <v>이상무</v>
      </c>
      <c r="S102" s="26"/>
      <c r="T102" s="33"/>
      <c r="U102" s="33"/>
      <c r="V102" s="33"/>
      <c r="W102" s="33"/>
      <c r="X102" s="33"/>
      <c r="Y102" s="33"/>
      <c r="Z102" s="33"/>
      <c r="AA102" s="34"/>
    </row>
    <row r="103" spans="1:27" ht="13.5">
      <c r="A103" s="85"/>
      <c r="B103" s="91"/>
      <c r="C103" s="69" t="s">
        <v>61</v>
      </c>
      <c r="D103" s="64">
        <v>67737280</v>
      </c>
      <c r="E103" s="64">
        <v>67737280</v>
      </c>
      <c r="F103" s="64"/>
      <c r="G103" s="64"/>
      <c r="H103" s="64"/>
      <c r="I103" s="64"/>
      <c r="J103" s="65"/>
      <c r="K103" s="66"/>
      <c r="L103" s="67">
        <f t="shared" si="59"/>
        <v>67737280</v>
      </c>
      <c r="N103" s="22" t="str">
        <f t="shared" si="61"/>
        <v>이상무</v>
      </c>
      <c r="O103" s="22" t="str">
        <f t="shared" si="60"/>
        <v>이상무</v>
      </c>
      <c r="P103" s="22" t="str">
        <f t="shared" si="48"/>
        <v>이상무</v>
      </c>
      <c r="Q103" s="22" t="str">
        <f t="shared" si="49"/>
        <v>이상무</v>
      </c>
      <c r="S103" s="26"/>
      <c r="T103" s="33"/>
      <c r="U103" s="33"/>
      <c r="V103" s="33"/>
      <c r="W103" s="33"/>
      <c r="X103" s="33"/>
      <c r="Y103" s="33"/>
      <c r="Z103" s="33"/>
      <c r="AA103" s="34"/>
    </row>
    <row r="104" spans="1:27" ht="13.5">
      <c r="A104" s="85"/>
      <c r="B104" s="91"/>
      <c r="C104" s="63" t="s">
        <v>62</v>
      </c>
      <c r="D104" s="64">
        <v>1317129530</v>
      </c>
      <c r="E104" s="64">
        <v>1317129530</v>
      </c>
      <c r="F104" s="64">
        <v>8744187</v>
      </c>
      <c r="G104" s="64">
        <v>8744187</v>
      </c>
      <c r="H104" s="64"/>
      <c r="I104" s="64"/>
      <c r="J104" s="65"/>
      <c r="K104" s="66"/>
      <c r="L104" s="67">
        <f t="shared" si="59"/>
        <v>1308385343</v>
      </c>
      <c r="N104" s="22" t="str">
        <f t="shared" si="61"/>
        <v>이상무</v>
      </c>
      <c r="O104" s="22" t="str">
        <f t="shared" si="60"/>
        <v>이상무</v>
      </c>
      <c r="P104" s="22" t="str">
        <f t="shared" si="48"/>
        <v>이상무</v>
      </c>
      <c r="Q104" s="22" t="str">
        <f t="shared" si="49"/>
        <v>이상무</v>
      </c>
      <c r="S104" s="26"/>
      <c r="T104" s="33"/>
      <c r="U104" s="33"/>
      <c r="V104" s="33"/>
      <c r="W104" s="33"/>
      <c r="X104" s="33"/>
      <c r="Y104" s="33"/>
      <c r="Z104" s="33"/>
      <c r="AA104" s="34"/>
    </row>
    <row r="105" spans="1:27" ht="13.5">
      <c r="A105" s="85"/>
      <c r="B105" s="91"/>
      <c r="C105" s="63" t="s">
        <v>59</v>
      </c>
      <c r="D105" s="64">
        <v>348605364</v>
      </c>
      <c r="E105" s="64">
        <v>348605364</v>
      </c>
      <c r="F105" s="64"/>
      <c r="G105" s="64"/>
      <c r="H105" s="64"/>
      <c r="I105" s="64"/>
      <c r="J105" s="65"/>
      <c r="K105" s="66"/>
      <c r="L105" s="67">
        <f t="shared" si="59"/>
        <v>348605364</v>
      </c>
      <c r="N105" s="22" t="str">
        <f t="shared" si="61"/>
        <v>이상무</v>
      </c>
      <c r="O105" s="22" t="str">
        <f t="shared" si="60"/>
        <v>이상무</v>
      </c>
      <c r="P105" s="22" t="str">
        <f t="shared" si="48"/>
        <v>이상무</v>
      </c>
      <c r="Q105" s="22" t="str">
        <f t="shared" si="49"/>
        <v>이상무</v>
      </c>
      <c r="S105" s="26"/>
      <c r="T105" s="33"/>
      <c r="U105" s="33"/>
      <c r="V105" s="33"/>
      <c r="W105" s="33"/>
      <c r="X105" s="33"/>
      <c r="Y105" s="33"/>
      <c r="Z105" s="33"/>
      <c r="AA105" s="34"/>
    </row>
    <row r="106" spans="1:27" ht="13.5">
      <c r="A106" s="85"/>
      <c r="B106" s="91"/>
      <c r="C106" s="63" t="s">
        <v>65</v>
      </c>
      <c r="D106" s="64">
        <v>4109580301</v>
      </c>
      <c r="E106" s="64">
        <v>4109580301</v>
      </c>
      <c r="F106" s="64">
        <v>26106490</v>
      </c>
      <c r="G106" s="64">
        <v>26106490</v>
      </c>
      <c r="H106" s="64"/>
      <c r="I106" s="64"/>
      <c r="J106" s="65"/>
      <c r="K106" s="66"/>
      <c r="L106" s="67">
        <f t="shared" si="59"/>
        <v>4083473811</v>
      </c>
      <c r="N106" s="22" t="str">
        <f t="shared" si="61"/>
        <v>이상무</v>
      </c>
      <c r="O106" s="22" t="str">
        <f t="shared" si="60"/>
        <v>이상무</v>
      </c>
      <c r="P106" s="22" t="str">
        <f t="shared" si="48"/>
        <v>이상무</v>
      </c>
      <c r="Q106" s="22" t="str">
        <f t="shared" si="49"/>
        <v>이상무</v>
      </c>
      <c r="S106" s="26"/>
      <c r="T106" s="33"/>
      <c r="U106" s="33"/>
      <c r="V106" s="33"/>
      <c r="W106" s="33"/>
      <c r="X106" s="33"/>
      <c r="Y106" s="33"/>
      <c r="Z106" s="33"/>
      <c r="AA106" s="34"/>
    </row>
    <row r="107" spans="1:27" ht="13.5">
      <c r="A107" s="85"/>
      <c r="B107" s="91"/>
      <c r="C107" s="63" t="s">
        <v>66</v>
      </c>
      <c r="D107" s="64">
        <v>423436299</v>
      </c>
      <c r="E107" s="64">
        <v>423436299</v>
      </c>
      <c r="F107" s="64">
        <v>3307300</v>
      </c>
      <c r="G107" s="64">
        <v>3307300</v>
      </c>
      <c r="H107" s="64"/>
      <c r="I107" s="64"/>
      <c r="J107" s="65"/>
      <c r="K107" s="66"/>
      <c r="L107" s="67">
        <f t="shared" si="59"/>
        <v>420128999</v>
      </c>
      <c r="N107" s="22" t="str">
        <f t="shared" si="61"/>
        <v>이상무</v>
      </c>
      <c r="O107" s="22" t="str">
        <f t="shared" si="60"/>
        <v>이상무</v>
      </c>
      <c r="P107" s="22" t="str">
        <f t="shared" si="48"/>
        <v>이상무</v>
      </c>
      <c r="Q107" s="22" t="str">
        <f t="shared" si="49"/>
        <v>이상무</v>
      </c>
      <c r="S107" s="26"/>
      <c r="T107" s="33"/>
      <c r="U107" s="33"/>
      <c r="V107" s="33"/>
      <c r="W107" s="33"/>
      <c r="X107" s="33"/>
      <c r="Y107" s="33"/>
      <c r="Z107" s="33"/>
      <c r="AA107" s="34"/>
    </row>
    <row r="108" spans="1:27" ht="13.5">
      <c r="A108" s="85"/>
      <c r="B108" s="91"/>
      <c r="C108" s="63" t="s">
        <v>68</v>
      </c>
      <c r="D108" s="64">
        <v>29128150</v>
      </c>
      <c r="E108" s="64">
        <v>29128150</v>
      </c>
      <c r="F108" s="64"/>
      <c r="G108" s="64"/>
      <c r="H108" s="64"/>
      <c r="I108" s="64"/>
      <c r="J108" s="65"/>
      <c r="K108" s="66"/>
      <c r="L108" s="67">
        <f t="shared" si="59"/>
        <v>29128150</v>
      </c>
      <c r="N108" s="22" t="str">
        <f t="shared" si="61"/>
        <v>이상무</v>
      </c>
      <c r="O108" s="22" t="str">
        <f t="shared" si="60"/>
        <v>이상무</v>
      </c>
      <c r="P108" s="22" t="str">
        <f t="shared" si="48"/>
        <v>이상무</v>
      </c>
      <c r="Q108" s="22" t="str">
        <f t="shared" si="49"/>
        <v>이상무</v>
      </c>
      <c r="S108" s="26"/>
      <c r="T108" s="33"/>
      <c r="U108" s="33"/>
      <c r="V108" s="33"/>
      <c r="W108" s="33"/>
      <c r="X108" s="33"/>
      <c r="Y108" s="33"/>
      <c r="Z108" s="33"/>
      <c r="AA108" s="34"/>
    </row>
    <row r="109" spans="1:27" ht="13.5">
      <c r="A109" s="85"/>
      <c r="B109" s="91"/>
      <c r="C109" s="70" t="s">
        <v>95</v>
      </c>
      <c r="D109" s="64">
        <v>751895850</v>
      </c>
      <c r="E109" s="64">
        <v>751895850</v>
      </c>
      <c r="F109" s="76">
        <v>41074430</v>
      </c>
      <c r="G109" s="76">
        <v>41074430</v>
      </c>
      <c r="H109" s="76"/>
      <c r="I109" s="76"/>
      <c r="J109" s="77"/>
      <c r="K109" s="78"/>
      <c r="L109" s="79">
        <f t="shared" si="59"/>
        <v>710821420</v>
      </c>
      <c r="N109" s="22" t="str">
        <f t="shared" ref="N109" si="62">IF(L109=E109-G109-K109,"이상무","확인요")</f>
        <v>이상무</v>
      </c>
      <c r="O109" s="22" t="str">
        <f t="shared" ref="O109" si="63">IF(COUNTIF(S109:AA109,"불일치")&gt;0,"확인요","이상무")</f>
        <v>이상무</v>
      </c>
      <c r="P109" s="22" t="str">
        <f t="shared" ref="P109" si="64">IF(E109&gt;=G109,"이상무","확인요")</f>
        <v>이상무</v>
      </c>
      <c r="Q109" s="22" t="str">
        <f t="shared" ref="Q109" si="65">IF(OR(I109&lt;0,K109&lt;0,L109&lt;0),"확인요","이상무")</f>
        <v>이상무</v>
      </c>
      <c r="S109" s="26"/>
      <c r="T109" s="33"/>
      <c r="U109" s="33"/>
      <c r="V109" s="33"/>
      <c r="W109" s="33"/>
      <c r="X109" s="33"/>
      <c r="Y109" s="33"/>
      <c r="Z109" s="33"/>
      <c r="AA109" s="34"/>
    </row>
    <row r="110" spans="1:27" ht="14.25" thickBot="1">
      <c r="A110" s="86"/>
      <c r="B110" s="92"/>
      <c r="C110" s="71" t="s">
        <v>91</v>
      </c>
      <c r="D110" s="72">
        <v>1100000</v>
      </c>
      <c r="E110" s="72">
        <v>1100000</v>
      </c>
      <c r="F110" s="72">
        <v>400000</v>
      </c>
      <c r="G110" s="72">
        <v>400000</v>
      </c>
      <c r="H110" s="72"/>
      <c r="I110" s="72"/>
      <c r="J110" s="73"/>
      <c r="K110" s="74"/>
      <c r="L110" s="75">
        <f t="shared" si="59"/>
        <v>700000</v>
      </c>
      <c r="N110" s="22" t="str">
        <f t="shared" si="61"/>
        <v>이상무</v>
      </c>
      <c r="O110" s="22" t="str">
        <f t="shared" si="60"/>
        <v>이상무</v>
      </c>
      <c r="P110" s="22" t="str">
        <f t="shared" si="48"/>
        <v>이상무</v>
      </c>
      <c r="Q110" s="22" t="str">
        <f t="shared" si="49"/>
        <v>이상무</v>
      </c>
      <c r="S110" s="26"/>
      <c r="T110" s="33"/>
      <c r="U110" s="33"/>
      <c r="V110" s="33"/>
      <c r="W110" s="33"/>
      <c r="X110" s="33"/>
      <c r="Y110" s="33"/>
      <c r="Z110" s="33"/>
      <c r="AA110" s="34"/>
    </row>
  </sheetData>
  <mergeCells count="44">
    <mergeCell ref="A1:L1"/>
    <mergeCell ref="A2:L2"/>
    <mergeCell ref="A4:C4"/>
    <mergeCell ref="D4:E4"/>
    <mergeCell ref="F4:G4"/>
    <mergeCell ref="H4:I4"/>
    <mergeCell ref="J4:K4"/>
    <mergeCell ref="L4:L5"/>
    <mergeCell ref="A6:C6"/>
    <mergeCell ref="A7:C7"/>
    <mergeCell ref="A8:A38"/>
    <mergeCell ref="B8:C8"/>
    <mergeCell ref="B9:B10"/>
    <mergeCell ref="B11:C11"/>
    <mergeCell ref="B12:B20"/>
    <mergeCell ref="B21:C21"/>
    <mergeCell ref="B22:B26"/>
    <mergeCell ref="B27:C27"/>
    <mergeCell ref="B28:B32"/>
    <mergeCell ref="B33:C33"/>
    <mergeCell ref="B35:C35"/>
    <mergeCell ref="B36:B38"/>
    <mergeCell ref="A39:C39"/>
    <mergeCell ref="B78:B110"/>
    <mergeCell ref="B48:B49"/>
    <mergeCell ref="B51:C51"/>
    <mergeCell ref="B52:B58"/>
    <mergeCell ref="A59:C59"/>
    <mergeCell ref="A60:A74"/>
    <mergeCell ref="B60:C60"/>
    <mergeCell ref="B62:C62"/>
    <mergeCell ref="B64:C64"/>
    <mergeCell ref="B66:C66"/>
    <mergeCell ref="B67:B68"/>
    <mergeCell ref="A40:A58"/>
    <mergeCell ref="B40:C40"/>
    <mergeCell ref="B41:B44"/>
    <mergeCell ref="B45:C45"/>
    <mergeCell ref="B76:C76"/>
    <mergeCell ref="B47:C47"/>
    <mergeCell ref="B69:C69"/>
    <mergeCell ref="B71:C71"/>
    <mergeCell ref="B73:C73"/>
    <mergeCell ref="A75:C75"/>
  </mergeCells>
  <phoneticPr fontId="4" type="noConversion"/>
  <conditionalFormatting sqref="D6:L6">
    <cfRule type="cellIs" dxfId="1" priority="2" operator="lessThan">
      <formula>0</formula>
    </cfRule>
  </conditionalFormatting>
  <conditionalFormatting sqref="S6:AA6">
    <cfRule type="cellIs" dxfId="0" priority="1" operator="lessThan">
      <formula>0</formula>
    </cfRule>
  </conditionalFormatting>
  <pageMargins left="0.23622047244094491" right="0.15748031496062992" top="0.59055118110236227" bottom="0.39370078740157483" header="0.51181102362204722" footer="0.27559055118110237"/>
  <pageSetup paperSize="9" scale="73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22</vt:i4>
      </vt:variant>
    </vt:vector>
  </HeadingPairs>
  <TitlesOfParts>
    <vt:vector size="24" baseType="lpstr">
      <vt:lpstr>시세외</vt:lpstr>
      <vt:lpstr>구세외</vt:lpstr>
      <vt:lpstr>구세외!Print_Area</vt:lpstr>
      <vt:lpstr>시세외!Print_Area</vt:lpstr>
      <vt:lpstr>구세외!Print_Titles</vt:lpstr>
      <vt:lpstr>시세외!Print_Titles</vt:lpstr>
      <vt:lpstr>구세외!미수납액</vt:lpstr>
      <vt:lpstr>시세외!미수납액</vt:lpstr>
      <vt:lpstr>구세외!불납결손액_누계</vt:lpstr>
      <vt:lpstr>시세외!불납결손액_누계</vt:lpstr>
      <vt:lpstr>구세외!불납결손액_본월분</vt:lpstr>
      <vt:lpstr>시세외!불납결손액_본월분</vt:lpstr>
      <vt:lpstr>구세외!수납액_누계</vt:lpstr>
      <vt:lpstr>시세외!수납액_누계</vt:lpstr>
      <vt:lpstr>구세외!수납액_본월분</vt:lpstr>
      <vt:lpstr>시세외!수납액_본월분</vt:lpstr>
      <vt:lpstr>구세외!징수결정액_누계</vt:lpstr>
      <vt:lpstr>시세외!징수결정액_누계</vt:lpstr>
      <vt:lpstr>구세외!징수결정액_본월분</vt:lpstr>
      <vt:lpstr>시세외!징수결정액_본월분</vt:lpstr>
      <vt:lpstr>구세외!환부액_누계</vt:lpstr>
      <vt:lpstr>시세외!환부액_누계</vt:lpstr>
      <vt:lpstr>구세외!환부액_본월분</vt:lpstr>
      <vt:lpstr>시세외!환부액_본월분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2025-02-05T06:38:48Z</cp:lastPrinted>
  <dcterms:created xsi:type="dcterms:W3CDTF">2022-02-05T01:12:08Z</dcterms:created>
  <dcterms:modified xsi:type="dcterms:W3CDTF">2025-02-14T00:26:14Z</dcterms:modified>
</cp:coreProperties>
</file>