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65" yWindow="5175" windowWidth="19440" windowHeight="11760" activeTab="2"/>
  </bookViews>
  <sheets>
    <sheet name="주거" sheetId="9" r:id="rId1"/>
    <sheet name="영농" sheetId="8" r:id="rId2"/>
    <sheet name="토지조서_16.3.24" sheetId="4" r:id="rId3"/>
    <sheet name="물건조서" sheetId="10" r:id="rId4"/>
    <sheet name="분묘조서" sheetId="11" r:id="rId5"/>
  </sheets>
  <externalReferences>
    <externalReference r:id="rId6"/>
  </externalReferences>
  <definedNames>
    <definedName name="_xlnm._FilterDatabase" localSheetId="4" hidden="1">분묘조서!$A$7:$U$370</definedName>
    <definedName name="_xlnm._FilterDatabase" localSheetId="1" hidden="1">영농!$A$5:$V$26</definedName>
    <definedName name="_xlnm._FilterDatabase" localSheetId="0" hidden="1">주거!$A$7:$R$10</definedName>
    <definedName name="_xlnm._FilterDatabase" localSheetId="2" hidden="1">토지조서_16.3.24!$A$5:$S$206</definedName>
    <definedName name="_xlnm.Database" localSheetId="1">영농!$E$5:$E$25</definedName>
    <definedName name="_xlnm.Database" localSheetId="2">토지조서_16.3.24!$F$5:$F$205</definedName>
    <definedName name="_xlnm.Database">#REF!</definedName>
    <definedName name="_xlnm.Print_Area" localSheetId="4">분묘조서!$A$1:$R$370</definedName>
    <definedName name="_xlnm.Print_Area" localSheetId="1">영농!$A$1:$P$26</definedName>
    <definedName name="_xlnm.Print_Area" localSheetId="0">주거!$A$1:$N$10</definedName>
    <definedName name="_xlnm.Print_Area" localSheetId="2">토지조서_16.3.24!$A$1:$Q$206</definedName>
    <definedName name="_xlnm.Print_Titles" localSheetId="4">분묘조서!$A:$R,분묘조서!$1:$7</definedName>
    <definedName name="_xlnm.Print_Titles" localSheetId="1">영농!$1:$5</definedName>
    <definedName name="_xlnm.Print_Titles" localSheetId="0">주거!$1:$7</definedName>
    <definedName name="_xlnm.Print_Titles" localSheetId="2">토지조서_16.3.24!$1:$5</definedName>
    <definedName name="가">#REF!</definedName>
    <definedName name="근생건축면적">#REF!</definedName>
    <definedName name="근생대지면적">#REF!</definedName>
    <definedName name="근생지상층면적">#REF!</definedName>
    <definedName name="나">#REF!</definedName>
    <definedName name="다">#REF!</definedName>
    <definedName name="라">#REF!</definedName>
    <definedName name="ㅁ1">#REF!</definedName>
    <definedName name="마">#REF!</definedName>
    <definedName name="아파트건축면적">#REF!</definedName>
    <definedName name="아파트대지면적">#REF!</definedName>
    <definedName name="아파트전체연면적">#REF!</definedName>
    <definedName name="아파트지상층면적">#REF!</definedName>
    <definedName name="전체건축면적">#REF!</definedName>
    <definedName name="전체대지면적">#REF!</definedName>
    <definedName name="전체세대수">#REF!</definedName>
    <definedName name="전체연면적">#REF!</definedName>
    <definedName name="전체지상층면적">#REF!</definedName>
    <definedName name="전체지하층면적">#REF!</definedName>
  </definedNames>
  <calcPr calcId="125725"/>
</workbook>
</file>

<file path=xl/calcChain.xml><?xml version="1.0" encoding="utf-8"?>
<calcChain xmlns="http://schemas.openxmlformats.org/spreadsheetml/2006/main">
  <c r="H240" i="10"/>
  <c r="H239"/>
  <c r="H238"/>
  <c r="H237"/>
  <c r="H222"/>
  <c r="H220"/>
  <c r="H219"/>
  <c r="H218"/>
  <c r="H217"/>
  <c r="H216"/>
  <c r="H215"/>
  <c r="H214"/>
  <c r="H213"/>
  <c r="H212"/>
  <c r="H211"/>
  <c r="H210"/>
  <c r="H209"/>
  <c r="H193"/>
  <c r="H192"/>
  <c r="H145"/>
  <c r="H133"/>
  <c r="H128"/>
  <c r="H127"/>
  <c r="H124"/>
  <c r="H120"/>
  <c r="H119"/>
  <c r="H114"/>
  <c r="H91"/>
  <c r="H90"/>
  <c r="H88"/>
  <c r="H87"/>
  <c r="H82"/>
  <c r="H76"/>
  <c r="H75"/>
  <c r="H53"/>
  <c r="H39"/>
  <c r="H38"/>
  <c r="H37"/>
  <c r="H36"/>
  <c r="H33"/>
  <c r="H30"/>
  <c r="H17"/>
  <c r="H13"/>
  <c r="H10"/>
  <c r="H8"/>
  <c r="H7"/>
  <c r="H6"/>
  <c r="H206" i="4" l="1"/>
  <c r="I114"/>
  <c r="J106"/>
  <c r="J35"/>
  <c r="J34"/>
  <c r="J33"/>
  <c r="J22"/>
  <c r="J20"/>
  <c r="J206" s="1"/>
  <c r="I206" s="1"/>
  <c r="J26" i="8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A9" i="9" l="1"/>
</calcChain>
</file>

<file path=xl/sharedStrings.xml><?xml version="1.0" encoding="utf-8"?>
<sst xmlns="http://schemas.openxmlformats.org/spreadsheetml/2006/main" count="5973" uniqueCount="1365">
  <si>
    <t>토지조서</t>
    <phoneticPr fontId="3" type="noConversion"/>
  </si>
  <si>
    <t>연번</t>
    <phoneticPr fontId="3" type="noConversion"/>
  </si>
  <si>
    <t>구분</t>
    <phoneticPr fontId="3" type="noConversion"/>
  </si>
  <si>
    <t>지번</t>
    <phoneticPr fontId="3" type="noConversion"/>
  </si>
  <si>
    <t>지목</t>
    <phoneticPr fontId="3" type="noConversion"/>
  </si>
  <si>
    <t>면적(㎡)</t>
    <phoneticPr fontId="3" type="noConversion"/>
  </si>
  <si>
    <t>공유지분</t>
    <phoneticPr fontId="3" type="noConversion"/>
  </si>
  <si>
    <t>소유자</t>
    <phoneticPr fontId="3" type="noConversion"/>
  </si>
  <si>
    <t>관계인</t>
    <phoneticPr fontId="3" type="noConversion"/>
  </si>
  <si>
    <t>비고</t>
    <phoneticPr fontId="3" type="noConversion"/>
  </si>
  <si>
    <t>계약완료여부</t>
    <phoneticPr fontId="3" type="noConversion"/>
  </si>
  <si>
    <t>특이사항</t>
    <phoneticPr fontId="3" type="noConversion"/>
  </si>
  <si>
    <t>당초</t>
    <phoneticPr fontId="3" type="noConversion"/>
  </si>
  <si>
    <t>편입</t>
    <phoneticPr fontId="3" type="noConversion"/>
  </si>
  <si>
    <t>성명</t>
    <phoneticPr fontId="3" type="noConversion"/>
  </si>
  <si>
    <t>등기부등본 주소</t>
    <phoneticPr fontId="3" type="noConversion"/>
  </si>
  <si>
    <t>권리</t>
    <phoneticPr fontId="3" type="noConversion"/>
  </si>
  <si>
    <t>구</t>
  </si>
  <si>
    <t>합        계</t>
    <phoneticPr fontId="3" type="noConversion"/>
  </si>
  <si>
    <t>■ 사업명: 모바일 테크밸리일반산업단지</t>
    <phoneticPr fontId="3" type="noConversion"/>
  </si>
  <si>
    <t>■ 사업시행자: ㈜디에이치아이외 25개사 대표이사 김효환</t>
    <phoneticPr fontId="3" type="noConversion"/>
  </si>
  <si>
    <t>달천동</t>
  </si>
  <si>
    <t>천곡동</t>
  </si>
  <si>
    <t>118-1</t>
  </si>
  <si>
    <t>118-2</t>
  </si>
  <si>
    <t>118-8</t>
  </si>
  <si>
    <t>118-9</t>
  </si>
  <si>
    <t>118-10</t>
  </si>
  <si>
    <t>118-11</t>
  </si>
  <si>
    <t>118-12</t>
  </si>
  <si>
    <t>118-13</t>
  </si>
  <si>
    <t>118-14</t>
  </si>
  <si>
    <t>148-3</t>
  </si>
  <si>
    <t>165-1</t>
  </si>
  <si>
    <t>166-3</t>
  </si>
  <si>
    <t>167-1</t>
  </si>
  <si>
    <t>168-1</t>
  </si>
  <si>
    <t>169-1</t>
  </si>
  <si>
    <t>179-1</t>
  </si>
  <si>
    <t>179-2</t>
  </si>
  <si>
    <t>179-3</t>
  </si>
  <si>
    <t>181-1</t>
  </si>
  <si>
    <t>181-2</t>
  </si>
  <si>
    <t>181-3</t>
  </si>
  <si>
    <t>182-1</t>
  </si>
  <si>
    <t>182-2</t>
  </si>
  <si>
    <t>183-1</t>
  </si>
  <si>
    <t>186-1</t>
  </si>
  <si>
    <t>187-1</t>
  </si>
  <si>
    <t>187-2</t>
  </si>
  <si>
    <t>187-3</t>
  </si>
  <si>
    <t>187-4</t>
  </si>
  <si>
    <t>189-1</t>
  </si>
  <si>
    <t>190-1</t>
  </si>
  <si>
    <t>192-1</t>
  </si>
  <si>
    <t>192-2</t>
  </si>
  <si>
    <t>192-3</t>
  </si>
  <si>
    <t>192-4</t>
  </si>
  <si>
    <t>192-5</t>
  </si>
  <si>
    <t>192-6</t>
  </si>
  <si>
    <t>193-1</t>
  </si>
  <si>
    <t>193-2</t>
  </si>
  <si>
    <t>195-1</t>
  </si>
  <si>
    <t>195-2</t>
  </si>
  <si>
    <t>213-1</t>
  </si>
  <si>
    <t>213-2</t>
  </si>
  <si>
    <t>213-3</t>
  </si>
  <si>
    <t>215-1</t>
  </si>
  <si>
    <t>215-2</t>
  </si>
  <si>
    <t>215-3</t>
  </si>
  <si>
    <t>215-4</t>
  </si>
  <si>
    <t>215-5</t>
  </si>
  <si>
    <t>215-6</t>
  </si>
  <si>
    <t>215-7</t>
  </si>
  <si>
    <t>216-1</t>
  </si>
  <si>
    <t>902-3</t>
  </si>
  <si>
    <t>902-4</t>
  </si>
  <si>
    <t>902-5</t>
  </si>
  <si>
    <t>908-5</t>
  </si>
  <si>
    <t>912-2</t>
  </si>
  <si>
    <t>912-3</t>
  </si>
  <si>
    <t>912-4</t>
  </si>
  <si>
    <t>913-1</t>
  </si>
  <si>
    <t>산1</t>
  </si>
  <si>
    <t>산2</t>
  </si>
  <si>
    <t>산2-3</t>
  </si>
  <si>
    <t>산3</t>
  </si>
  <si>
    <t>산4</t>
  </si>
  <si>
    <t>산4-1</t>
  </si>
  <si>
    <t>산5</t>
  </si>
  <si>
    <t>산6</t>
  </si>
  <si>
    <t>산6-1</t>
  </si>
  <si>
    <t>산6-3</t>
  </si>
  <si>
    <t>산6-4</t>
  </si>
  <si>
    <t>산7-2</t>
  </si>
  <si>
    <t>산7-3</t>
  </si>
  <si>
    <t>산7-4</t>
  </si>
  <si>
    <t>산8</t>
  </si>
  <si>
    <t>산8-1</t>
  </si>
  <si>
    <t>산8-2</t>
  </si>
  <si>
    <t>산8-3</t>
  </si>
  <si>
    <t>산9</t>
  </si>
  <si>
    <t>산9-1</t>
  </si>
  <si>
    <t>914-2</t>
  </si>
  <si>
    <t>914-4</t>
  </si>
  <si>
    <t>914-5</t>
  </si>
  <si>
    <t>914-6</t>
  </si>
  <si>
    <t>954-1</t>
  </si>
  <si>
    <t>954-2</t>
  </si>
  <si>
    <t>954-4</t>
  </si>
  <si>
    <t>955-1</t>
  </si>
  <si>
    <t>1024-20</t>
  </si>
  <si>
    <t>1100-1</t>
  </si>
  <si>
    <t>산151-1</t>
  </si>
  <si>
    <t>산151-5</t>
  </si>
  <si>
    <t>산151-7</t>
  </si>
  <si>
    <t>산151-8</t>
  </si>
  <si>
    <t>산152-1</t>
  </si>
  <si>
    <t>산153</t>
  </si>
  <si>
    <t>산153-1</t>
  </si>
  <si>
    <t>산154-1</t>
  </si>
  <si>
    <t>산154-3</t>
  </si>
  <si>
    <t>산155</t>
  </si>
  <si>
    <t>산155-1</t>
  </si>
  <si>
    <t>159-1</t>
  </si>
  <si>
    <t>159-2</t>
  </si>
  <si>
    <t>164-2</t>
  </si>
  <si>
    <t>165-2</t>
  </si>
  <si>
    <t>165-3</t>
  </si>
  <si>
    <t>214-4</t>
  </si>
  <si>
    <t>214-5</t>
  </si>
  <si>
    <t>214-6</t>
  </si>
  <si>
    <t>321-2</t>
  </si>
  <si>
    <t>892-23</t>
  </si>
  <si>
    <t>892-24</t>
  </si>
  <si>
    <t>892-30</t>
  </si>
  <si>
    <t>892-148</t>
  </si>
  <si>
    <t>답</t>
    <phoneticPr fontId="6" type="noConversion"/>
  </si>
  <si>
    <t>임</t>
    <phoneticPr fontId="6" type="noConversion"/>
  </si>
  <si>
    <t>천</t>
    <phoneticPr fontId="6" type="noConversion"/>
  </si>
  <si>
    <t>잡</t>
    <phoneticPr fontId="6" type="noConversion"/>
  </si>
  <si>
    <t>대</t>
    <phoneticPr fontId="6" type="noConversion"/>
  </si>
  <si>
    <t>전</t>
    <phoneticPr fontId="6" type="noConversion"/>
  </si>
  <si>
    <t>유</t>
    <phoneticPr fontId="6" type="noConversion"/>
  </si>
  <si>
    <t>구</t>
    <phoneticPr fontId="6" type="noConversion"/>
  </si>
  <si>
    <t>도</t>
    <phoneticPr fontId="6" type="noConversion"/>
  </si>
  <si>
    <t>임</t>
  </si>
  <si>
    <t xml:space="preserve">울산광역시 </t>
  </si>
  <si>
    <t>울산광역시</t>
  </si>
  <si>
    <t>남양홍씨남양군파
중다개종회</t>
  </si>
  <si>
    <t>메인</t>
    <phoneticPr fontId="2" type="noConversion"/>
  </si>
  <si>
    <t>미분할</t>
    <phoneticPr fontId="2" type="noConversion"/>
  </si>
  <si>
    <t>미분할</t>
    <phoneticPr fontId="2" type="noConversion"/>
  </si>
  <si>
    <t>60</t>
    <phoneticPr fontId="2" type="noConversion"/>
  </si>
  <si>
    <t>61</t>
    <phoneticPr fontId="2" type="noConversion"/>
  </si>
  <si>
    <t>74</t>
    <phoneticPr fontId="2" type="noConversion"/>
  </si>
  <si>
    <t>102</t>
    <phoneticPr fontId="2" type="noConversion"/>
  </si>
  <si>
    <t>109</t>
    <phoneticPr fontId="2" type="noConversion"/>
  </si>
  <si>
    <t>110</t>
    <phoneticPr fontId="2" type="noConversion"/>
  </si>
  <si>
    <t>111</t>
    <phoneticPr fontId="2" type="noConversion"/>
  </si>
  <si>
    <t>118</t>
    <phoneticPr fontId="2" type="noConversion"/>
  </si>
  <si>
    <t>119</t>
    <phoneticPr fontId="2" type="noConversion"/>
  </si>
  <si>
    <t>120</t>
    <phoneticPr fontId="2" type="noConversion"/>
  </si>
  <si>
    <t>10-1</t>
    <phoneticPr fontId="2" type="noConversion"/>
  </si>
  <si>
    <t>10-2</t>
  </si>
  <si>
    <t>10-3</t>
  </si>
  <si>
    <t>19-1</t>
    <phoneticPr fontId="2" type="noConversion"/>
  </si>
  <si>
    <t>19-2</t>
  </si>
  <si>
    <t>19-3</t>
  </si>
  <si>
    <t>19-4</t>
  </si>
  <si>
    <t>21-1</t>
    <phoneticPr fontId="2" type="noConversion"/>
  </si>
  <si>
    <t>25-1</t>
    <phoneticPr fontId="2" type="noConversion"/>
  </si>
  <si>
    <t>26-1</t>
    <phoneticPr fontId="2" type="noConversion"/>
  </si>
  <si>
    <t>26-2</t>
  </si>
  <si>
    <t>26-3</t>
  </si>
  <si>
    <t>47-1</t>
    <phoneticPr fontId="2" type="noConversion"/>
  </si>
  <si>
    <t>47-2</t>
  </si>
  <si>
    <t>47-3</t>
  </si>
  <si>
    <t>47-4</t>
  </si>
  <si>
    <t>47-5</t>
  </si>
  <si>
    <t>52-1</t>
    <phoneticPr fontId="2" type="noConversion"/>
  </si>
  <si>
    <t>52-2</t>
  </si>
  <si>
    <t>53-1</t>
    <phoneticPr fontId="2" type="noConversion"/>
  </si>
  <si>
    <t>55-1</t>
    <phoneticPr fontId="2" type="noConversion"/>
  </si>
  <si>
    <t>60-1</t>
    <phoneticPr fontId="2" type="noConversion"/>
  </si>
  <si>
    <t>87-1</t>
    <phoneticPr fontId="2" type="noConversion"/>
  </si>
  <si>
    <t>87-2</t>
  </si>
  <si>
    <t>87-3</t>
  </si>
  <si>
    <t>87-4</t>
  </si>
  <si>
    <t>87-5</t>
  </si>
  <si>
    <t>87-6</t>
  </si>
  <si>
    <t>88-1</t>
    <phoneticPr fontId="2" type="noConversion"/>
  </si>
  <si>
    <t>89-1</t>
    <phoneticPr fontId="2" type="noConversion"/>
  </si>
  <si>
    <t>89-2</t>
  </si>
  <si>
    <t>89-3</t>
  </si>
  <si>
    <t>97-1</t>
    <phoneticPr fontId="2" type="noConversion"/>
  </si>
  <si>
    <t>99-1</t>
    <phoneticPr fontId="2" type="noConversion"/>
  </si>
  <si>
    <t>99-2</t>
  </si>
  <si>
    <t>99-3</t>
  </si>
  <si>
    <t>99-4</t>
  </si>
  <si>
    <t>99-5</t>
  </si>
  <si>
    <t>99-6</t>
  </si>
  <si>
    <t>99-7</t>
  </si>
  <si>
    <t>99-8</t>
  </si>
  <si>
    <t>99-9</t>
  </si>
  <si>
    <t>99-10</t>
  </si>
  <si>
    <t>99-11</t>
  </si>
  <si>
    <t>100-1</t>
    <phoneticPr fontId="2" type="noConversion"/>
  </si>
  <si>
    <t>100-2</t>
  </si>
  <si>
    <t>101-1</t>
    <phoneticPr fontId="2" type="noConversion"/>
  </si>
  <si>
    <t>101-2</t>
  </si>
  <si>
    <t>101-3</t>
  </si>
  <si>
    <t>101-4</t>
  </si>
  <si>
    <t>101-5</t>
  </si>
  <si>
    <t>101-6</t>
  </si>
  <si>
    <t>101-7</t>
  </si>
  <si>
    <t>1/4</t>
    <phoneticPr fontId="2" type="noConversion"/>
  </si>
  <si>
    <t>장</t>
    <phoneticPr fontId="6" type="noConversion"/>
  </si>
  <si>
    <t>1/2</t>
    <phoneticPr fontId="2" type="noConversion"/>
  </si>
  <si>
    <t>26-4</t>
  </si>
  <si>
    <t>26-2-1</t>
    <phoneticPr fontId="2" type="noConversion"/>
  </si>
  <si>
    <t>1009/5025</t>
    <phoneticPr fontId="2" type="noConversion"/>
  </si>
  <si>
    <t>1983/5025</t>
    <phoneticPr fontId="2" type="noConversion"/>
  </si>
  <si>
    <t>330.58/5025</t>
    <phoneticPr fontId="2" type="noConversion"/>
  </si>
  <si>
    <t>181.55/5025</t>
    <phoneticPr fontId="2" type="noConversion"/>
  </si>
  <si>
    <t>165.29/5025</t>
    <phoneticPr fontId="2" type="noConversion"/>
  </si>
  <si>
    <t>47-6</t>
  </si>
  <si>
    <t>1025/5025</t>
    <phoneticPr fontId="2" type="noConversion"/>
  </si>
  <si>
    <t>1/3</t>
    <phoneticPr fontId="2" type="noConversion"/>
  </si>
  <si>
    <t>52/260</t>
    <phoneticPr fontId="2" type="noConversion"/>
  </si>
  <si>
    <t>65/260</t>
    <phoneticPr fontId="2" type="noConversion"/>
  </si>
  <si>
    <t>13/260</t>
    <phoneticPr fontId="2" type="noConversion"/>
  </si>
  <si>
    <t>687/5115</t>
    <phoneticPr fontId="2" type="noConversion"/>
  </si>
  <si>
    <t>1500/5115</t>
    <phoneticPr fontId="2" type="noConversion"/>
  </si>
  <si>
    <t>1000/5115</t>
    <phoneticPr fontId="2" type="noConversion"/>
  </si>
  <si>
    <t>1313/5115</t>
    <phoneticPr fontId="2" type="noConversion"/>
  </si>
  <si>
    <t>615/5115</t>
    <phoneticPr fontId="2" type="noConversion"/>
  </si>
  <si>
    <t>등기미발행</t>
    <phoneticPr fontId="2" type="noConversion"/>
  </si>
  <si>
    <t>3/11</t>
    <phoneticPr fontId="2" type="noConversion"/>
  </si>
  <si>
    <t>1/11</t>
    <phoneticPr fontId="2" type="noConversion"/>
  </si>
  <si>
    <t>2/11</t>
    <phoneticPr fontId="2" type="noConversion"/>
  </si>
  <si>
    <t>1/3</t>
    <phoneticPr fontId="2" type="noConversion"/>
  </si>
  <si>
    <t>2/3</t>
    <phoneticPr fontId="2" type="noConversion"/>
  </si>
  <si>
    <t>3300/20331</t>
    <phoneticPr fontId="2" type="noConversion"/>
  </si>
  <si>
    <t>10431/20331</t>
    <phoneticPr fontId="2" type="noConversion"/>
  </si>
  <si>
    <t>4/5</t>
    <phoneticPr fontId="2" type="noConversion"/>
  </si>
  <si>
    <t>1/5</t>
    <phoneticPr fontId="2" type="noConversion"/>
  </si>
  <si>
    <t>99-12</t>
    <phoneticPr fontId="2" type="noConversion"/>
  </si>
  <si>
    <t>99-13</t>
    <phoneticPr fontId="2" type="noConversion"/>
  </si>
  <si>
    <t>5290/33058</t>
    <phoneticPr fontId="2" type="noConversion"/>
  </si>
  <si>
    <t>4826/33058</t>
    <phoneticPr fontId="2" type="noConversion"/>
  </si>
  <si>
    <t>4628/33058</t>
    <phoneticPr fontId="2" type="noConversion"/>
  </si>
  <si>
    <t>2214/33058</t>
    <phoneticPr fontId="2" type="noConversion"/>
  </si>
  <si>
    <t>1652/33058</t>
    <phoneticPr fontId="2" type="noConversion"/>
  </si>
  <si>
    <t>1322/33058</t>
    <phoneticPr fontId="2" type="noConversion"/>
  </si>
  <si>
    <t>662/33058</t>
    <phoneticPr fontId="2" type="noConversion"/>
  </si>
  <si>
    <t>430/33058</t>
    <phoneticPr fontId="2" type="noConversion"/>
  </si>
  <si>
    <t>1057/33058</t>
    <phoneticPr fontId="2" type="noConversion"/>
  </si>
  <si>
    <t>3306/33058</t>
    <phoneticPr fontId="2" type="noConversion"/>
  </si>
  <si>
    <t>46800/476050</t>
    <phoneticPr fontId="2" type="noConversion"/>
  </si>
  <si>
    <t>33058/476050</t>
    <phoneticPr fontId="2" type="noConversion"/>
  </si>
  <si>
    <t>82645/476050</t>
    <phoneticPr fontId="2" type="noConversion"/>
  </si>
  <si>
    <t>85290/476050</t>
    <phoneticPr fontId="2" type="noConversion"/>
  </si>
  <si>
    <t>16838/476050</t>
    <phoneticPr fontId="2" type="noConversion"/>
  </si>
  <si>
    <t>11170/476050</t>
    <phoneticPr fontId="2" type="noConversion"/>
  </si>
  <si>
    <t>16104/476050</t>
    <phoneticPr fontId="2" type="noConversion"/>
  </si>
  <si>
    <t>184145/476050</t>
    <phoneticPr fontId="2" type="noConversion"/>
  </si>
  <si>
    <t>141필지</t>
    <phoneticPr fontId="3" type="noConversion"/>
  </si>
  <si>
    <t>농지원부상임차인</t>
    <phoneticPr fontId="6" type="noConversion"/>
  </si>
  <si>
    <t>126-1</t>
    <phoneticPr fontId="6" type="noConversion"/>
  </si>
  <si>
    <t>등기부등본주소</t>
    <phoneticPr fontId="3" type="noConversion"/>
  </si>
  <si>
    <t>소재지
(울산시)
(북구)</t>
    <phoneticPr fontId="3" type="noConversion"/>
  </si>
  <si>
    <t>편입(지구내)</t>
    <phoneticPr fontId="3" type="noConversion"/>
  </si>
  <si>
    <t>편입(지구외)</t>
    <phoneticPr fontId="3" type="noConversion"/>
  </si>
  <si>
    <t>공부</t>
    <phoneticPr fontId="6" type="noConversion"/>
  </si>
  <si>
    <t>현황</t>
    <phoneticPr fontId="6" type="noConversion"/>
  </si>
  <si>
    <t>묵답</t>
  </si>
  <si>
    <t>묵답, 도</t>
  </si>
  <si>
    <t>답</t>
  </si>
  <si>
    <t>잡</t>
  </si>
  <si>
    <t>대</t>
  </si>
  <si>
    <t>전</t>
  </si>
  <si>
    <t>장</t>
  </si>
  <si>
    <t>묵전, 묘</t>
  </si>
  <si>
    <t>유</t>
  </si>
  <si>
    <t>도</t>
  </si>
  <si>
    <t>도(공사)</t>
  </si>
  <si>
    <t>묵답, 묘</t>
  </si>
  <si>
    <t>묵전</t>
  </si>
  <si>
    <t>구, 법면</t>
  </si>
  <si>
    <t>도, 유</t>
  </si>
  <si>
    <t>묘</t>
  </si>
  <si>
    <t>임,전</t>
  </si>
  <si>
    <t>도, 법면</t>
  </si>
  <si>
    <t>임, 도</t>
  </si>
  <si>
    <t>천</t>
  </si>
  <si>
    <t>20필지</t>
    <phoneticPr fontId="3" type="noConversion"/>
  </si>
  <si>
    <t>경작 면적(㎡)</t>
    <phoneticPr fontId="3" type="noConversion"/>
  </si>
  <si>
    <t>합계</t>
    <phoneticPr fontId="2" type="noConversion"/>
  </si>
  <si>
    <t>전체 면적</t>
    <phoneticPr fontId="3" type="noConversion"/>
  </si>
  <si>
    <t>토지 소유자</t>
    <phoneticPr fontId="3" type="noConversion"/>
  </si>
  <si>
    <t>경작자</t>
    <phoneticPr fontId="2" type="noConversion"/>
  </si>
  <si>
    <t>성명</t>
    <phoneticPr fontId="2" type="noConversion"/>
  </si>
  <si>
    <t>주소</t>
    <phoneticPr fontId="2" type="noConversion"/>
  </si>
  <si>
    <t>주거이전비 등 조서</t>
    <phoneticPr fontId="6" type="noConversion"/>
  </si>
  <si>
    <t>일련
번호</t>
    <phoneticPr fontId="6" type="noConversion"/>
  </si>
  <si>
    <t>지번</t>
    <phoneticPr fontId="6" type="noConversion"/>
  </si>
  <si>
    <t>주거구분</t>
    <phoneticPr fontId="6" type="noConversion"/>
  </si>
  <si>
    <t>거주인수</t>
    <phoneticPr fontId="6" type="noConversion"/>
  </si>
  <si>
    <t>적법건축물여부</t>
    <phoneticPr fontId="6" type="noConversion"/>
  </si>
  <si>
    <t>주거면적(㎡)</t>
    <phoneticPr fontId="6" type="noConversion"/>
  </si>
  <si>
    <t>거주자</t>
    <phoneticPr fontId="6" type="noConversion"/>
  </si>
  <si>
    <t>비고</t>
    <phoneticPr fontId="6" type="noConversion"/>
  </si>
  <si>
    <t>당초</t>
    <phoneticPr fontId="6" type="noConversion"/>
  </si>
  <si>
    <t>편입</t>
    <phoneticPr fontId="6" type="noConversion"/>
  </si>
  <si>
    <t>성명</t>
    <phoneticPr fontId="6" type="noConversion"/>
  </si>
  <si>
    <t>주소</t>
    <phoneticPr fontId="6" type="noConversion"/>
  </si>
  <si>
    <t>연락처</t>
    <phoneticPr fontId="6" type="noConversion"/>
  </si>
  <si>
    <t>합계</t>
    <phoneticPr fontId="6" type="noConversion"/>
  </si>
  <si>
    <t>소재지
(울산시)
(북구)</t>
    <phoneticPr fontId="2" type="noConversion"/>
  </si>
  <si>
    <t>달천동</t>
    <phoneticPr fontId="6" type="noConversion"/>
  </si>
  <si>
    <t>달천동</t>
    <phoneticPr fontId="6" type="noConversion"/>
  </si>
  <si>
    <t>임대</t>
    <phoneticPr fontId="2" type="noConversion"/>
  </si>
  <si>
    <t>1명</t>
    <phoneticPr fontId="2" type="noConversion"/>
  </si>
  <si>
    <t>학성이씨달천재문회</t>
  </si>
  <si>
    <t>서*미</t>
  </si>
  <si>
    <t>배*문</t>
  </si>
  <si>
    <t>배*보</t>
  </si>
  <si>
    <t>최*대</t>
  </si>
  <si>
    <t>양*덕</t>
  </si>
  <si>
    <t>배*기</t>
  </si>
  <si>
    <t>울산공동화사업협동조합</t>
  </si>
  <si>
    <t>김*화</t>
  </si>
  <si>
    <t>이*주</t>
  </si>
  <si>
    <t>이*영</t>
  </si>
  <si>
    <t>이*천</t>
  </si>
  <si>
    <t>윤*규</t>
  </si>
  <si>
    <t>허*옥</t>
  </si>
  <si>
    <t>안*숙</t>
  </si>
  <si>
    <t>안*수</t>
  </si>
  <si>
    <t>최*수</t>
  </si>
  <si>
    <t>이*동</t>
  </si>
  <si>
    <t>김*호</t>
  </si>
  <si>
    <t>고*형</t>
  </si>
  <si>
    <t>이*민</t>
  </si>
  <si>
    <t>임*근</t>
  </si>
  <si>
    <t>이*남</t>
  </si>
  <si>
    <t>울산광역시 북구</t>
  </si>
  <si>
    <t>문*룡</t>
  </si>
  <si>
    <t>박*연</t>
  </si>
  <si>
    <t>국 (기획재정부)</t>
  </si>
  <si>
    <t>국 (재정경제부)</t>
  </si>
  <si>
    <t>국 (농림부)</t>
  </si>
  <si>
    <t>이*지</t>
  </si>
  <si>
    <t>이*호</t>
  </si>
  <si>
    <t>황*엽</t>
  </si>
  <si>
    <t>문*자</t>
  </si>
  <si>
    <t>서*경</t>
  </si>
  <si>
    <t>서*정</t>
  </si>
  <si>
    <t>오*현</t>
  </si>
  <si>
    <t>권*한</t>
  </si>
  <si>
    <t>국 (농림축산식품부)</t>
  </si>
  <si>
    <t>고*호</t>
  </si>
  <si>
    <t>이*탁</t>
  </si>
  <si>
    <t>현*덕</t>
  </si>
  <si>
    <t>이*숙</t>
  </si>
  <si>
    <t>이*정</t>
  </si>
  <si>
    <t>이*미</t>
  </si>
  <si>
    <t>박*엽</t>
  </si>
  <si>
    <t>안*태</t>
  </si>
  <si>
    <t>국</t>
  </si>
  <si>
    <t>노*희</t>
  </si>
  <si>
    <t>손*익</t>
  </si>
  <si>
    <t>정*교</t>
  </si>
  <si>
    <t>학성이씨달천파윤경공문회</t>
  </si>
  <si>
    <t>국 (농림수산부)</t>
  </si>
  <si>
    <t>박처사공종중</t>
  </si>
  <si>
    <t>최*열</t>
  </si>
  <si>
    <t>김*순</t>
  </si>
  <si>
    <t>최*미</t>
  </si>
  <si>
    <t>최*희</t>
  </si>
  <si>
    <t>최*천</t>
  </si>
  <si>
    <t>최*자</t>
  </si>
  <si>
    <t xml:space="preserve">윤종수 </t>
  </si>
  <si>
    <t>윤*순</t>
  </si>
  <si>
    <t>이*봉</t>
  </si>
  <si>
    <t>이*재</t>
  </si>
  <si>
    <t>청안이씨영풍정공파
상안문회</t>
  </si>
  <si>
    <t>이*수</t>
  </si>
  <si>
    <t xml:space="preserve">김* </t>
  </si>
  <si>
    <t>심*자</t>
  </si>
  <si>
    <t>한*수</t>
  </si>
  <si>
    <t>김*대</t>
  </si>
  <si>
    <t>최*남</t>
  </si>
  <si>
    <t>권*수</t>
  </si>
  <si>
    <t>성*연</t>
  </si>
  <si>
    <t>박*숙</t>
  </si>
  <si>
    <t>임*식</t>
  </si>
  <si>
    <t>고*숙</t>
  </si>
  <si>
    <t>남*주</t>
  </si>
  <si>
    <t>유*숙</t>
  </si>
  <si>
    <t>김*경</t>
  </si>
  <si>
    <t>김*유</t>
  </si>
  <si>
    <t>이*옥</t>
  </si>
  <si>
    <t>심*섭</t>
  </si>
  <si>
    <t>김*분</t>
  </si>
  <si>
    <t>김*익</t>
  </si>
  <si>
    <t>배*용</t>
  </si>
  <si>
    <t>이*형</t>
  </si>
  <si>
    <t>김해김씨밀직공파
우천문중</t>
  </si>
  <si>
    <t>박*란</t>
  </si>
  <si>
    <t>밀양박씨밀성대군후예
사자혁자후손천곡소종중</t>
  </si>
  <si>
    <t>천*화</t>
  </si>
  <si>
    <t>박*환</t>
  </si>
  <si>
    <t>이*순</t>
  </si>
  <si>
    <t>신*필</t>
  </si>
  <si>
    <t>유*관</t>
  </si>
  <si>
    <t>정*영</t>
  </si>
  <si>
    <t>문*이</t>
  </si>
  <si>
    <t>학성이씨이산공문회</t>
  </si>
  <si>
    <t>김*렬</t>
  </si>
  <si>
    <t>홍*이</t>
  </si>
  <si>
    <t>국(건설부)</t>
  </si>
  <si>
    <t>병영농업
협동조합</t>
  </si>
  <si>
    <t>농소농업
협동조합</t>
  </si>
  <si>
    <t>주식회사
경남은행</t>
  </si>
  <si>
    <t>최*석</t>
  </si>
  <si>
    <t/>
  </si>
  <si>
    <t>주식회사
부산은행</t>
  </si>
  <si>
    <t>경주이씨판전공종친회</t>
  </si>
  <si>
    <t>김*정</t>
  </si>
  <si>
    <t>중앙농업
협동조합</t>
  </si>
  <si>
    <t>권*이</t>
  </si>
  <si>
    <t>정*수</t>
  </si>
  <si>
    <t>울산동부신용협동조합</t>
  </si>
  <si>
    <t>심*구</t>
  </si>
  <si>
    <t>안*일</t>
  </si>
  <si>
    <t>농협은행
주식회사</t>
  </si>
  <si>
    <t>이*환</t>
  </si>
  <si>
    <t>수산업협동
조합중앙회</t>
  </si>
  <si>
    <t>이*해</t>
  </si>
  <si>
    <t>김*희</t>
  </si>
  <si>
    <t>박*동</t>
  </si>
  <si>
    <t>농소농업협동조합</t>
  </si>
  <si>
    <t>이*술</t>
  </si>
  <si>
    <t>울주군 농소면 갈천리</t>
    <phoneticPr fontId="6" type="noConversion"/>
  </si>
  <si>
    <t xml:space="preserve">배*진 </t>
    <phoneticPr fontId="6" type="noConversion"/>
  </si>
  <si>
    <t xml:space="preserve">충청남도 서산시 갓고개길 </t>
    <phoneticPr fontId="2" type="noConversion"/>
  </si>
  <si>
    <t>충청남도 서산시 갓고개길</t>
    <phoneticPr fontId="6" type="noConversion"/>
  </si>
  <si>
    <t>울산 북구 달천동</t>
    <phoneticPr fontId="2" type="noConversion"/>
  </si>
  <si>
    <t>울산 중구 반구동</t>
    <phoneticPr fontId="6" type="noConversion"/>
  </si>
  <si>
    <t>울산 중구 남외동 452-9(서원지점)</t>
    <phoneticPr fontId="6" type="noConversion"/>
  </si>
  <si>
    <t>근저당권</t>
    <phoneticPr fontId="6" type="noConversion"/>
  </si>
  <si>
    <t>근저당권
지상권</t>
    <phoneticPr fontId="6" type="noConversion"/>
  </si>
  <si>
    <t xml:space="preserve">울산 북구 달천동 </t>
    <phoneticPr fontId="6" type="noConversion"/>
  </si>
  <si>
    <t>울산 북구 호계동 869-13(신천지점)</t>
    <phoneticPr fontId="6" type="noConversion"/>
  </si>
  <si>
    <t>울산 중구 복산동</t>
    <phoneticPr fontId="6" type="noConversion"/>
  </si>
  <si>
    <t>마산시 회원구 석전동 246-1(병영지점)</t>
    <phoneticPr fontId="6" type="noConversion"/>
  </si>
  <si>
    <t>부산광역시 수영구 구락로43번가길</t>
    <phoneticPr fontId="6" type="noConversion"/>
  </si>
  <si>
    <t>울산광역시 남구 법대로87번길</t>
    <phoneticPr fontId="6" type="noConversion"/>
  </si>
  <si>
    <t>경상남도 밀양시 상남면 평촌1길</t>
    <phoneticPr fontId="6" type="noConversion"/>
  </si>
  <si>
    <t>울산광역시 울주군 범서읍 대리2길</t>
    <phoneticPr fontId="6" type="noConversion"/>
  </si>
  <si>
    <t>울산광역시 울주군 범서읍 점촌4길</t>
    <phoneticPr fontId="6" type="noConversion"/>
  </si>
  <si>
    <t>경상남도 통영시 용남면 장평신촌1길</t>
    <phoneticPr fontId="6" type="noConversion"/>
  </si>
  <si>
    <t>경상남도 밀양시 미리벌중앙로3길</t>
    <phoneticPr fontId="6" type="noConversion"/>
  </si>
  <si>
    <t>울산광역시 중구 성안로</t>
    <phoneticPr fontId="6" type="noConversion"/>
  </si>
  <si>
    <t>부산광역시 남구 문현금융로 30(문현동 부산은행본점)(야음동지점)</t>
    <phoneticPr fontId="2" type="noConversion"/>
  </si>
  <si>
    <t>근저당권</t>
    <phoneticPr fontId="2" type="noConversion"/>
  </si>
  <si>
    <t xml:space="preserve">안*혁 </t>
    <phoneticPr fontId="6" type="noConversion"/>
  </si>
  <si>
    <t>울산 북구 화봉동</t>
    <phoneticPr fontId="6" type="noConversion"/>
  </si>
  <si>
    <t xml:space="preserve">울산 중구 반구동 </t>
    <phoneticPr fontId="6" type="noConversion"/>
  </si>
  <si>
    <t>울산 북구 달천동</t>
    <phoneticPr fontId="6" type="noConversion"/>
  </si>
  <si>
    <t>울주군 농소면 달천리</t>
    <phoneticPr fontId="6" type="noConversion"/>
  </si>
  <si>
    <t xml:space="preserve">이*인 </t>
    <phoneticPr fontId="6" type="noConversion"/>
  </si>
  <si>
    <t>월성군 외동면 입실리</t>
    <phoneticPr fontId="6" type="noConversion"/>
  </si>
  <si>
    <t>울산광역시 북구 동산1길</t>
    <phoneticPr fontId="2" type="noConversion"/>
  </si>
  <si>
    <t>가처분</t>
    <phoneticPr fontId="2" type="noConversion"/>
  </si>
  <si>
    <t>울주군 농소면 상안리</t>
    <phoneticPr fontId="6" type="noConversion"/>
  </si>
  <si>
    <t xml:space="preserve">고*성 </t>
    <phoneticPr fontId="6" type="noConversion"/>
  </si>
  <si>
    <t>울산광역시 울주군 상북면 소호로</t>
    <phoneticPr fontId="6" type="noConversion"/>
  </si>
  <si>
    <t>울산광역시 북구 호계동</t>
    <phoneticPr fontId="6" type="noConversion"/>
  </si>
  <si>
    <t>지상권</t>
    <phoneticPr fontId="2" type="noConversion"/>
  </si>
  <si>
    <t>충청남도 아산시 둔포면 신남동길</t>
    <phoneticPr fontId="6" type="noConversion"/>
  </si>
  <si>
    <t>울산광역시 북구 버덩길</t>
    <phoneticPr fontId="6" type="noConversion"/>
  </si>
  <si>
    <t>경기도 파주시 책향기로</t>
    <phoneticPr fontId="6" type="noConversion"/>
  </si>
  <si>
    <t>근저당권,
지상권</t>
    <phoneticPr fontId="2" type="noConversion"/>
  </si>
  <si>
    <t xml:space="preserve">울산광역시 북구 매산로 </t>
    <phoneticPr fontId="6" type="noConversion"/>
  </si>
  <si>
    <t>울산광역시 중구 복산동</t>
    <phoneticPr fontId="2" type="noConversion"/>
  </si>
  <si>
    <t>울산광역시 중구 남외3길</t>
    <phoneticPr fontId="6" type="noConversion"/>
  </si>
  <si>
    <t>울산광역시 남구 북부순환도로</t>
    <phoneticPr fontId="6" type="noConversion"/>
  </si>
  <si>
    <t>제주시 화북일동</t>
    <phoneticPr fontId="6" type="noConversion"/>
  </si>
  <si>
    <t>임차인</t>
    <phoneticPr fontId="6" type="noConversion"/>
  </si>
  <si>
    <t>울주군 농소면 호계리</t>
    <phoneticPr fontId="6" type="noConversion"/>
  </si>
  <si>
    <t>경북 경주시 월성군 외동면 방어리</t>
    <phoneticPr fontId="6" type="noConversion"/>
  </si>
  <si>
    <t xml:space="preserve">신*숙 </t>
    <phoneticPr fontId="6" type="noConversion"/>
  </si>
  <si>
    <t>울산 북구 상안동</t>
    <phoneticPr fontId="6" type="noConversion"/>
  </si>
  <si>
    <t xml:space="preserve"> 경상북도 영천시 화룡동</t>
    <phoneticPr fontId="2" type="noConversion"/>
  </si>
  <si>
    <t>가등기</t>
    <phoneticPr fontId="2" type="noConversion"/>
  </si>
  <si>
    <t>울산 북구 연암동</t>
    <phoneticPr fontId="6" type="noConversion"/>
  </si>
  <si>
    <t>울산 북구 양정동</t>
    <phoneticPr fontId="6" type="noConversion"/>
  </si>
  <si>
    <t>울산광역시 중구 다운로</t>
    <phoneticPr fontId="6" type="noConversion"/>
  </si>
  <si>
    <t>울산광역시 남구 대공원로</t>
    <phoneticPr fontId="2" type="noConversion"/>
  </si>
  <si>
    <t>울산 동구 방어동</t>
    <phoneticPr fontId="6" type="noConversion"/>
  </si>
  <si>
    <t>울산 남구 달동</t>
    <phoneticPr fontId="6" type="noConversion"/>
  </si>
  <si>
    <t>울산 중구 태화동</t>
    <phoneticPr fontId="6" type="noConversion"/>
  </si>
  <si>
    <t>울산광역시 남구 삼호로55번길</t>
    <phoneticPr fontId="6" type="noConversion"/>
  </si>
  <si>
    <t>울산광역시 동구 전하동</t>
    <phoneticPr fontId="6" type="noConversion"/>
  </si>
  <si>
    <t>경상남도 함안군 칠원면 오곡로</t>
    <phoneticPr fontId="6" type="noConversion"/>
  </si>
  <si>
    <t>지상권</t>
    <phoneticPr fontId="6" type="noConversion"/>
  </si>
  <si>
    <t>경상남도 창원시 성산구 남양동</t>
    <phoneticPr fontId="6" type="noConversion"/>
  </si>
  <si>
    <t>울산 북구 호계동</t>
    <phoneticPr fontId="6" type="noConversion"/>
  </si>
  <si>
    <t xml:space="preserve">울산 북구 호계동 </t>
    <phoneticPr fontId="6" type="noConversion"/>
  </si>
  <si>
    <t>울산 중구 다운로</t>
    <phoneticPr fontId="2" type="noConversion"/>
  </si>
  <si>
    <t>울산광역시 북구 호계로</t>
    <phoneticPr fontId="6" type="noConversion"/>
  </si>
  <si>
    <t xml:space="preserve">울산광역시 남구 봉월로27번길 </t>
    <phoneticPr fontId="6" type="noConversion"/>
  </si>
  <si>
    <t>울산광역시 남구 무거동</t>
    <phoneticPr fontId="6" type="noConversion"/>
  </si>
  <si>
    <t>울산광역시 남구 봉월로27번길</t>
    <phoneticPr fontId="6" type="noConversion"/>
  </si>
  <si>
    <t>울산광역시 남구 꽃대나리로46번길</t>
    <phoneticPr fontId="6" type="noConversion"/>
  </si>
  <si>
    <t>서울특별시 중구 통일로</t>
    <phoneticPr fontId="2" type="noConversion"/>
  </si>
  <si>
    <t>울산광역시 남구 돋질로339번길</t>
    <phoneticPr fontId="2" type="noConversion"/>
  </si>
  <si>
    <t>마산시 회원구 석전동</t>
    <phoneticPr fontId="6" type="noConversion"/>
  </si>
  <si>
    <t>울산 북구 신천동</t>
    <phoneticPr fontId="6" type="noConversion"/>
  </si>
  <si>
    <t>울산 북구 신천동</t>
    <phoneticPr fontId="2" type="noConversion"/>
  </si>
  <si>
    <t>대표자</t>
    <phoneticPr fontId="2" type="noConversion"/>
  </si>
  <si>
    <t>울산시 서동</t>
    <phoneticPr fontId="6" type="noConversion"/>
  </si>
  <si>
    <t>울산군 농소면 신천리</t>
    <phoneticPr fontId="6" type="noConversion"/>
  </si>
  <si>
    <t>울산군 농소면 신천리</t>
    <phoneticPr fontId="2" type="noConversion"/>
  </si>
  <si>
    <t>부산 북구 만덕동</t>
    <phoneticPr fontId="6" type="noConversion"/>
  </si>
  <si>
    <t>울산시 중구 복산동</t>
    <phoneticPr fontId="6" type="noConversion"/>
  </si>
  <si>
    <t>부산 해운대구 우2동</t>
    <phoneticPr fontId="6" type="noConversion"/>
  </si>
  <si>
    <t>울산 남구 남외동</t>
    <phoneticPr fontId="6" type="noConversion"/>
  </si>
  <si>
    <t>울산광역시 중구 태화동</t>
    <phoneticPr fontId="6" type="noConversion"/>
  </si>
  <si>
    <t>울산광역시 남구 신정동</t>
    <phoneticPr fontId="6" type="noConversion"/>
  </si>
  <si>
    <t>울산광역시 남구 대공원로99번길</t>
    <phoneticPr fontId="6" type="noConversion"/>
  </si>
  <si>
    <t>경기도 군포시 오금로</t>
    <phoneticPr fontId="6" type="noConversion"/>
  </si>
  <si>
    <t>서울특별시 송파구
 신천동</t>
    <phoneticPr fontId="6" type="noConversion"/>
  </si>
  <si>
    <t>울산광역시 북구 천곡길</t>
    <phoneticPr fontId="6" type="noConversion"/>
  </si>
  <si>
    <t>경상남도 밀양시 용평로5길</t>
    <phoneticPr fontId="6" type="noConversion"/>
  </si>
  <si>
    <t>울산광역시 남구 봉월로</t>
    <phoneticPr fontId="2" type="noConversion"/>
  </si>
  <si>
    <t>울산 중구 우정동</t>
    <phoneticPr fontId="6" type="noConversion"/>
  </si>
  <si>
    <t xml:space="preserve">정*엽 </t>
    <phoneticPr fontId="6" type="noConversion"/>
  </si>
  <si>
    <t>울산 중구 남외동</t>
    <phoneticPr fontId="6" type="noConversion"/>
  </si>
  <si>
    <t>울산 동구 화정동</t>
    <phoneticPr fontId="6" type="noConversion"/>
  </si>
  <si>
    <t>울산 남구 삼산동</t>
    <phoneticPr fontId="6" type="noConversion"/>
  </si>
  <si>
    <t>울산 남구 신정동</t>
    <phoneticPr fontId="6" type="noConversion"/>
  </si>
  <si>
    <t>정*</t>
    <phoneticPr fontId="6" type="noConversion"/>
  </si>
  <si>
    <t>인천광역시 부평구 산곡동</t>
    <phoneticPr fontId="6" type="noConversion"/>
  </si>
  <si>
    <t>울산광역시 동구 명덕로</t>
    <phoneticPr fontId="6" type="noConversion"/>
  </si>
  <si>
    <t>울산광역시 중구 구교8길</t>
    <phoneticPr fontId="6" type="noConversion"/>
  </si>
  <si>
    <t>울산광역시 북구 가대동</t>
    <phoneticPr fontId="6" type="noConversion"/>
  </si>
  <si>
    <t>울산광역시 울주군 상북면 소호리</t>
    <phoneticPr fontId="6" type="noConversion"/>
  </si>
  <si>
    <t>경상북도 경주시 외동읍 입실리</t>
    <phoneticPr fontId="6" type="noConversion"/>
  </si>
  <si>
    <t>울산광역시 울주군 웅촌면 새검단길</t>
    <phoneticPr fontId="6" type="noConversion"/>
  </si>
  <si>
    <t>울산광역시 울주군 산남면 
가천리</t>
    <phoneticPr fontId="6" type="noConversion"/>
  </si>
  <si>
    <t xml:space="preserve">김*흥 </t>
    <phoneticPr fontId="6" type="noConversion"/>
  </si>
  <si>
    <t>부산 수영구 광안동</t>
    <phoneticPr fontId="6" type="noConversion"/>
  </si>
  <si>
    <t>서울 송파구 문정동</t>
    <phoneticPr fontId="6" type="noConversion"/>
  </si>
  <si>
    <t>울산 울주군 범서읍 척과리</t>
    <phoneticPr fontId="6" type="noConversion"/>
  </si>
  <si>
    <t>울산광역시 중구 종가로</t>
    <phoneticPr fontId="6" type="noConversion"/>
  </si>
  <si>
    <t>울산광역시 중구 남외동</t>
    <phoneticPr fontId="6" type="noConversion"/>
  </si>
  <si>
    <t>경상북도 경주시 동천로82번길</t>
    <phoneticPr fontId="6" type="noConversion"/>
  </si>
  <si>
    <t>황보*자</t>
    <phoneticPr fontId="6" type="noConversion"/>
  </si>
  <si>
    <t>울산광역시 남구 신복로6번길</t>
    <phoneticPr fontId="6" type="noConversion"/>
  </si>
  <si>
    <t>울산광역시 남구  
돋질로 31번길</t>
    <phoneticPr fontId="6" type="noConversion"/>
  </si>
  <si>
    <t>울산광역시 울주군 범서읍
홍상골1길</t>
    <phoneticPr fontId="6" type="noConversion"/>
  </si>
  <si>
    <t xml:space="preserve"> 경주시 외동읍 문산리</t>
    <phoneticPr fontId="6" type="noConversion"/>
  </si>
  <si>
    <t xml:space="preserve">경주시 외동읍 모화리 </t>
    <phoneticPr fontId="2" type="noConversion"/>
  </si>
  <si>
    <t>울산광역시 중구 함월로</t>
    <phoneticPr fontId="6" type="noConversion"/>
  </si>
  <si>
    <t>울산 북구 천곡동</t>
    <phoneticPr fontId="6" type="noConversion"/>
  </si>
  <si>
    <t>울산 북구 명촌동</t>
    <phoneticPr fontId="6" type="noConversion"/>
  </si>
  <si>
    <t>울산시 울주군 농소읍 천곡리</t>
    <phoneticPr fontId="6" type="noConversion"/>
  </si>
  <si>
    <t>울산군 언양면 다개리</t>
    <phoneticPr fontId="2" type="noConversion"/>
  </si>
  <si>
    <t>울산 남구 야음동</t>
    <phoneticPr fontId="6" type="noConversion"/>
  </si>
  <si>
    <t>건축물대장</t>
    <phoneticPr fontId="6" type="noConversion"/>
  </si>
  <si>
    <t>부산광역시 북구 구포동</t>
    <phoneticPr fontId="6" type="noConversion"/>
  </si>
  <si>
    <t>울산시 동동</t>
    <phoneticPr fontId="6" type="noConversion"/>
  </si>
  <si>
    <t>울산시 울주구 농소읍 상안리</t>
    <phoneticPr fontId="6" type="noConversion"/>
  </si>
  <si>
    <t>부산광역시 북구 금곡대로</t>
    <phoneticPr fontId="2" type="noConversion"/>
  </si>
  <si>
    <t>거제시 옥포동</t>
    <phoneticPr fontId="6" type="noConversion"/>
  </si>
  <si>
    <t>울산광역시 북구 달천석갓길</t>
    <phoneticPr fontId="6" type="noConversion"/>
  </si>
  <si>
    <t>울산광역시 북구 호계3길</t>
    <phoneticPr fontId="6" type="noConversion"/>
  </si>
  <si>
    <t>서산시  갈산동</t>
    <phoneticPr fontId="6" type="noConversion"/>
  </si>
  <si>
    <t>최*대</t>
    <phoneticPr fontId="2" type="noConversion"/>
  </si>
  <si>
    <t>울산공동화사업협동조합</t>
    <phoneticPr fontId="6" type="noConversion"/>
  </si>
  <si>
    <t>김*화</t>
    <phoneticPr fontId="6" type="noConversion"/>
  </si>
  <si>
    <t>이*주 외</t>
    <phoneticPr fontId="6" type="noConversion"/>
  </si>
  <si>
    <t>안*혁 외</t>
    <phoneticPr fontId="6" type="noConversion"/>
  </si>
  <si>
    <t>안*수</t>
    <phoneticPr fontId="6" type="noConversion"/>
  </si>
  <si>
    <t>이*남</t>
    <phoneticPr fontId="6" type="noConversion"/>
  </si>
  <si>
    <t>박*연</t>
    <phoneticPr fontId="6" type="noConversion"/>
  </si>
  <si>
    <t>김*호</t>
    <phoneticPr fontId="2" type="noConversion"/>
  </si>
  <si>
    <t>울산광역시 남구 동산로69번길</t>
    <phoneticPr fontId="2" type="noConversion"/>
  </si>
  <si>
    <t>김*호</t>
    <phoneticPr fontId="6" type="noConversion"/>
  </si>
  <si>
    <t>황*엽</t>
    <phoneticPr fontId="2" type="noConversion"/>
  </si>
  <si>
    <t>경남 창원시 성산구 창이대로881번길</t>
    <phoneticPr fontId="2" type="noConversion"/>
  </si>
  <si>
    <t>신*숙 외</t>
    <phoneticPr fontId="6" type="noConversion"/>
  </si>
  <si>
    <t>고*호</t>
    <phoneticPr fontId="6" type="noConversion"/>
  </si>
  <si>
    <t>이*탁</t>
    <phoneticPr fontId="6" type="noConversion"/>
  </si>
  <si>
    <t>현*덕</t>
    <phoneticPr fontId="6" type="noConversion"/>
  </si>
  <si>
    <t>이*숙 외</t>
    <phoneticPr fontId="6" type="noConversion"/>
  </si>
  <si>
    <t>노*희</t>
    <phoneticPr fontId="6" type="noConversion"/>
  </si>
  <si>
    <t>학성이씨달천파윤경공문회</t>
    <phoneticPr fontId="6" type="noConversion"/>
  </si>
  <si>
    <t>최*대</t>
    <phoneticPr fontId="6" type="noConversion"/>
  </si>
  <si>
    <t>물건의 종류</t>
    <phoneticPr fontId="6" type="noConversion"/>
  </si>
  <si>
    <t>구조 및 규격</t>
    <phoneticPr fontId="6" type="noConversion"/>
  </si>
  <si>
    <t>수량</t>
    <phoneticPr fontId="6" type="noConversion"/>
  </si>
  <si>
    <t>단위</t>
    <phoneticPr fontId="6" type="noConversion"/>
  </si>
  <si>
    <t>㎡</t>
    <phoneticPr fontId="76" type="noConversion"/>
  </si>
  <si>
    <t>식</t>
    <phoneticPr fontId="76" type="noConversion"/>
  </si>
  <si>
    <t>소우리2</t>
  </si>
  <si>
    <t>m</t>
    <phoneticPr fontId="76" type="noConversion"/>
  </si>
  <si>
    <t>울타리</t>
    <phoneticPr fontId="76" type="noConversion"/>
  </si>
  <si>
    <t>영업보상</t>
    <phoneticPr fontId="76" type="noConversion"/>
  </si>
  <si>
    <t>기타 지장물</t>
    <phoneticPr fontId="76" type="noConversion"/>
  </si>
  <si>
    <t>달천동</t>
    <phoneticPr fontId="76" type="noConversion"/>
  </si>
  <si>
    <t>두릅나무</t>
    <phoneticPr fontId="76" type="noConversion"/>
  </si>
  <si>
    <t>주</t>
    <phoneticPr fontId="76" type="noConversion"/>
  </si>
  <si>
    <t>컨테이너</t>
    <phoneticPr fontId="76" type="noConversion"/>
  </si>
  <si>
    <t>간이화장실</t>
    <phoneticPr fontId="76" type="noConversion"/>
  </si>
  <si>
    <t>가추1</t>
    <phoneticPr fontId="76" type="noConversion"/>
  </si>
  <si>
    <t>창고</t>
    <phoneticPr fontId="76" type="noConversion"/>
  </si>
  <si>
    <t>발전기2</t>
  </si>
  <si>
    <t>발전기3</t>
  </si>
  <si>
    <t>계사</t>
    <phoneticPr fontId="76" type="noConversion"/>
  </si>
  <si>
    <t>R0.1*H3.0</t>
    <phoneticPr fontId="76" type="noConversion"/>
  </si>
  <si>
    <t>매실나무</t>
    <phoneticPr fontId="76" type="noConversion"/>
  </si>
  <si>
    <t>자두나무</t>
    <phoneticPr fontId="76" type="noConversion"/>
  </si>
  <si>
    <t>감나무</t>
    <phoneticPr fontId="76" type="noConversion"/>
  </si>
  <si>
    <t>벚나무</t>
    <phoneticPr fontId="76" type="noConversion"/>
  </si>
  <si>
    <t>소나무</t>
    <phoneticPr fontId="76" type="noConversion"/>
  </si>
  <si>
    <t>측백나무</t>
    <phoneticPr fontId="76" type="noConversion"/>
  </si>
  <si>
    <t>차양1</t>
    <phoneticPr fontId="76" type="noConversion"/>
  </si>
  <si>
    <t>차양2</t>
  </si>
  <si>
    <t>차양3</t>
  </si>
  <si>
    <t>차양4</t>
  </si>
  <si>
    <t>창고2</t>
  </si>
  <si>
    <t>창고3</t>
  </si>
  <si>
    <t>창고4</t>
  </si>
  <si>
    <t>냉동고2</t>
  </si>
  <si>
    <t>바닥포장</t>
    <phoneticPr fontId="76" type="noConversion"/>
  </si>
  <si>
    <t>옹벽1</t>
    <phoneticPr fontId="76" type="noConversion"/>
  </si>
  <si>
    <t>옹벽2</t>
  </si>
  <si>
    <t>옹벽3</t>
  </si>
  <si>
    <t>옹벽4</t>
  </si>
  <si>
    <t>영산홍</t>
    <phoneticPr fontId="76" type="noConversion"/>
  </si>
  <si>
    <t>휀스2</t>
  </si>
  <si>
    <t>울산광역시 북구 달천만석골길</t>
    <phoneticPr fontId="2" type="noConversion"/>
  </si>
  <si>
    <t>콘테이너</t>
    <phoneticPr fontId="76" type="noConversion"/>
  </si>
  <si>
    <t>물 건 조 서</t>
    <phoneticPr fontId="6" type="noConversion"/>
  </si>
  <si>
    <t>■ 사업명: 모바일 테크밸리일반산업단지</t>
    <phoneticPr fontId="3" type="noConversion"/>
  </si>
  <si>
    <t>■ 사업시행자: ㈜디에이치아이외 25개사 대표이사 김효환</t>
    <phoneticPr fontId="3" type="noConversion"/>
  </si>
  <si>
    <t>일련
번호</t>
    <phoneticPr fontId="6" type="noConversion"/>
  </si>
  <si>
    <t>소재지
(울산시)
(북구)</t>
    <phoneticPr fontId="6" type="noConversion"/>
  </si>
  <si>
    <t>지번</t>
    <phoneticPr fontId="6" type="noConversion"/>
  </si>
  <si>
    <t>물건의 종류</t>
    <phoneticPr fontId="6" type="noConversion"/>
  </si>
  <si>
    <t>구조 및 규격</t>
    <phoneticPr fontId="6" type="noConversion"/>
  </si>
  <si>
    <t>관련지번</t>
    <phoneticPr fontId="6" type="noConversion"/>
  </si>
  <si>
    <t>수량</t>
    <phoneticPr fontId="6" type="noConversion"/>
  </si>
  <si>
    <t>단위</t>
    <phoneticPr fontId="6" type="noConversion"/>
  </si>
  <si>
    <t>공유
지분</t>
    <phoneticPr fontId="6" type="noConversion"/>
  </si>
  <si>
    <t>물건 소유자</t>
    <phoneticPr fontId="6" type="noConversion"/>
  </si>
  <si>
    <t>토지소유자</t>
    <phoneticPr fontId="76" type="noConversion"/>
  </si>
  <si>
    <t>관계인</t>
    <phoneticPr fontId="6" type="noConversion"/>
  </si>
  <si>
    <t>비고</t>
    <phoneticPr fontId="6" type="noConversion"/>
  </si>
  <si>
    <t>당초</t>
    <phoneticPr fontId="6" type="noConversion"/>
  </si>
  <si>
    <t>편입</t>
    <phoneticPr fontId="6" type="noConversion"/>
  </si>
  <si>
    <t>성명</t>
    <phoneticPr fontId="6" type="noConversion"/>
  </si>
  <si>
    <t>연락처</t>
    <phoneticPr fontId="6" type="noConversion"/>
  </si>
  <si>
    <t>성명</t>
    <phoneticPr fontId="76" type="noConversion"/>
  </si>
  <si>
    <t>주소</t>
    <phoneticPr fontId="76" type="noConversion"/>
  </si>
  <si>
    <t>주소</t>
    <phoneticPr fontId="6" type="noConversion"/>
  </si>
  <si>
    <t>권리의
종류</t>
    <phoneticPr fontId="6" type="noConversion"/>
  </si>
  <si>
    <t>가옥</t>
    <phoneticPr fontId="76" type="noConversion"/>
  </si>
  <si>
    <t>블록조, 샌드위치판넬지붕
(0.8*6.1)+(2.3*7.7)+(5.3*8.7)+(1.9*6.1)</t>
    <phoneticPr fontId="76" type="noConversion"/>
  </si>
  <si>
    <t>㎡</t>
    <phoneticPr fontId="76" type="noConversion"/>
  </si>
  <si>
    <t>안*원
박*희(세입자)</t>
    <phoneticPr fontId="76" type="noConversion"/>
  </si>
  <si>
    <t>양*덕</t>
    <phoneticPr fontId="6" type="noConversion"/>
  </si>
  <si>
    <t>울산광역시 중구 염포로</t>
    <phoneticPr fontId="2" type="noConversion"/>
  </si>
  <si>
    <t>세입자1인
(3년전 전입)</t>
    <phoneticPr fontId="76" type="noConversion"/>
  </si>
  <si>
    <t>장독대</t>
    <phoneticPr fontId="76" type="noConversion"/>
  </si>
  <si>
    <t>블럭조
2.6*3.2</t>
    <phoneticPr fontId="76" type="noConversion"/>
  </si>
  <si>
    <t>차양</t>
    <phoneticPr fontId="76" type="noConversion"/>
  </si>
  <si>
    <t>철재, 샌드위치판넬지붕
2.9*2.3</t>
    <phoneticPr fontId="76" type="noConversion"/>
  </si>
  <si>
    <t>바닥포장및차양</t>
    <phoneticPr fontId="76" type="noConversion"/>
  </si>
  <si>
    <t>블럭조, 샌드위치판넬지붕
10.3*1.0</t>
    <phoneticPr fontId="76" type="noConversion"/>
  </si>
  <si>
    <t>화장실</t>
    <phoneticPr fontId="76" type="noConversion"/>
  </si>
  <si>
    <t>블럭조, 샌드위치판넬지붕
2.0*2.1</t>
    <phoneticPr fontId="76" type="noConversion"/>
  </si>
  <si>
    <t>축사</t>
    <phoneticPr fontId="76" type="noConversion"/>
  </si>
  <si>
    <t>경량철골조, 판넬지붕
45.0*20.0</t>
    <phoneticPr fontId="76" type="noConversion"/>
  </si>
  <si>
    <t>퇴비사</t>
    <phoneticPr fontId="76" type="noConversion"/>
  </si>
  <si>
    <t>경량철골조, 판넬지붕
16.0*10.0</t>
    <phoneticPr fontId="76" type="noConversion"/>
  </si>
  <si>
    <t>축사차양1</t>
    <phoneticPr fontId="76" type="noConversion"/>
  </si>
  <si>
    <t xml:space="preserve">경량철골및판넬지붕(철재문포함)
13.3*2.8          </t>
    <phoneticPr fontId="76" type="noConversion"/>
  </si>
  <si>
    <t>축사차양2</t>
    <phoneticPr fontId="76" type="noConversion"/>
  </si>
  <si>
    <t>경량철골및판넬지붕
20.0*3.0</t>
    <phoneticPr fontId="76" type="noConversion"/>
  </si>
  <si>
    <t>소우리1</t>
    <phoneticPr fontId="76" type="noConversion"/>
  </si>
  <si>
    <t>철재
5.0*10.0</t>
    <phoneticPr fontId="76" type="noConversion"/>
  </si>
  <si>
    <t>식</t>
    <phoneticPr fontId="76" type="noConversion"/>
  </si>
  <si>
    <t>철재
1.2*1.6</t>
    <phoneticPr fontId="76" type="noConversion"/>
  </si>
  <si>
    <t>여물통</t>
    <phoneticPr fontId="76" type="noConversion"/>
  </si>
  <si>
    <t>블럭조, H0.67, 0.87*45</t>
    <phoneticPr fontId="76" type="noConversion"/>
  </si>
  <si>
    <t>사철나무울타리</t>
    <phoneticPr fontId="76" type="noConversion"/>
  </si>
  <si>
    <t>H2.0</t>
    <phoneticPr fontId="76" type="noConversion"/>
  </si>
  <si>
    <t>m</t>
    <phoneticPr fontId="76" type="noConversion"/>
  </si>
  <si>
    <t>울타리</t>
    <phoneticPr fontId="76" type="noConversion"/>
  </si>
  <si>
    <t>철재그물망 
H1.7</t>
    <phoneticPr fontId="76" type="noConversion"/>
  </si>
  <si>
    <t>대문</t>
    <phoneticPr fontId="76" type="noConversion"/>
  </si>
  <si>
    <t>철재그물망 
H2.0*5.0</t>
    <phoneticPr fontId="76" type="noConversion"/>
  </si>
  <si>
    <t>전기시설</t>
    <phoneticPr fontId="76" type="noConversion"/>
  </si>
  <si>
    <t>20kw</t>
    <phoneticPr fontId="76" type="noConversion"/>
  </si>
  <si>
    <t>콤프레샤</t>
    <phoneticPr fontId="76" type="noConversion"/>
  </si>
  <si>
    <t>S-35</t>
    <phoneticPr fontId="76" type="noConversion"/>
  </si>
  <si>
    <t>대</t>
    <phoneticPr fontId="76" type="noConversion"/>
  </si>
  <si>
    <t>수도시설</t>
    <phoneticPr fontId="76" type="noConversion"/>
  </si>
  <si>
    <t>콘크리트
4.0*4.0</t>
    <phoneticPr fontId="76" type="noConversion"/>
  </si>
  <si>
    <t>관정</t>
    <phoneticPr fontId="76" type="noConversion"/>
  </si>
  <si>
    <t>블럭조(대공), 모터일체포함
1.2*.2</t>
    <phoneticPr fontId="76" type="noConversion"/>
  </si>
  <si>
    <t>물통</t>
    <phoneticPr fontId="76" type="noConversion"/>
  </si>
  <si>
    <t>자동온냉수</t>
    <phoneticPr fontId="76" type="noConversion"/>
  </si>
  <si>
    <t>개</t>
    <phoneticPr fontId="76" type="noConversion"/>
  </si>
  <si>
    <t>자동천장개폐기</t>
    <phoneticPr fontId="76" type="noConversion"/>
  </si>
  <si>
    <t>축사시설, 모터등 일체포함</t>
    <phoneticPr fontId="76" type="noConversion"/>
  </si>
  <si>
    <t>영업보상</t>
    <phoneticPr fontId="76" type="noConversion"/>
  </si>
  <si>
    <t>소36마리</t>
    <phoneticPr fontId="76" type="noConversion"/>
  </si>
  <si>
    <t>기타 지장물</t>
    <phoneticPr fontId="76" type="noConversion"/>
  </si>
  <si>
    <t>선풍기,여물,물탱크 등</t>
    <phoneticPr fontId="76" type="noConversion"/>
  </si>
  <si>
    <t>달천동</t>
    <phoneticPr fontId="76" type="noConversion"/>
  </si>
  <si>
    <t>두릅나무</t>
    <phoneticPr fontId="76" type="noConversion"/>
  </si>
  <si>
    <t>R0.08*H2.5</t>
    <phoneticPr fontId="76" type="noConversion"/>
  </si>
  <si>
    <t>주</t>
    <phoneticPr fontId="76" type="noConversion"/>
  </si>
  <si>
    <t>건물1</t>
    <phoneticPr fontId="76" type="noConversion"/>
  </si>
  <si>
    <t>조적조 
(28.95*7.8)+(3.63*1.6)</t>
    <phoneticPr fontId="76" type="noConversion"/>
  </si>
  <si>
    <t>배*기</t>
    <phoneticPr fontId="6" type="noConversion"/>
  </si>
  <si>
    <t>울산광역시 북구 농공단지1길</t>
    <phoneticPr fontId="2" type="noConversion"/>
  </si>
  <si>
    <t>건물2</t>
    <phoneticPr fontId="76" type="noConversion"/>
  </si>
  <si>
    <t>조적조 
(26.4*16.0)-(5.7*5.6)</t>
    <phoneticPr fontId="76" type="noConversion"/>
  </si>
  <si>
    <t>화단(건물1)</t>
    <phoneticPr fontId="76" type="noConversion"/>
  </si>
  <si>
    <t>벽돌, 5.5*1.2</t>
    <phoneticPr fontId="76" type="noConversion"/>
  </si>
  <si>
    <t>보일러실(건물1)</t>
    <phoneticPr fontId="76" type="noConversion"/>
  </si>
  <si>
    <t>블럭조 함석지붕, 3.57*1.6</t>
    <phoneticPr fontId="76" type="noConversion"/>
  </si>
  <si>
    <t>컨테이너</t>
    <phoneticPr fontId="76" type="noConversion"/>
  </si>
  <si>
    <t>3.0*5.0</t>
    <phoneticPr fontId="76" type="noConversion"/>
  </si>
  <si>
    <t>간이화장실</t>
    <phoneticPr fontId="76" type="noConversion"/>
  </si>
  <si>
    <t>FRP</t>
    <phoneticPr fontId="76" type="noConversion"/>
  </si>
  <si>
    <t>유라이트,판넬빔
15.5*1.8</t>
    <phoneticPr fontId="76" type="noConversion"/>
  </si>
  <si>
    <t>가추1</t>
    <phoneticPr fontId="76" type="noConversion"/>
  </si>
  <si>
    <t>철골조 함석지붕
6.6*6.6</t>
    <phoneticPr fontId="76" type="noConversion"/>
  </si>
  <si>
    <t>가추2</t>
    <phoneticPr fontId="76" type="noConversion"/>
  </si>
  <si>
    <t>철골조 함석지붕
7.5*3.7</t>
    <phoneticPr fontId="76" type="noConversion"/>
  </si>
  <si>
    <t>창고</t>
    <phoneticPr fontId="76" type="noConversion"/>
  </si>
  <si>
    <t>판넬
3.5*2.6</t>
    <phoneticPr fontId="76" type="noConversion"/>
  </si>
  <si>
    <t>수동호이스트1</t>
    <phoneticPr fontId="76" type="noConversion"/>
  </si>
  <si>
    <t>3 TON</t>
    <phoneticPr fontId="76" type="noConversion"/>
  </si>
  <si>
    <t>수동호이스트2</t>
    <phoneticPr fontId="76" type="noConversion"/>
  </si>
  <si>
    <t>전동호이스트3</t>
    <phoneticPr fontId="76" type="noConversion"/>
  </si>
  <si>
    <t>5 TON</t>
    <phoneticPr fontId="76" type="noConversion"/>
  </si>
  <si>
    <t>수동호이스트4</t>
    <phoneticPr fontId="76" type="noConversion"/>
  </si>
  <si>
    <t>1 TON</t>
    <phoneticPr fontId="76" type="noConversion"/>
  </si>
  <si>
    <t>수동호이스트5</t>
    <phoneticPr fontId="76" type="noConversion"/>
  </si>
  <si>
    <t>발전기1</t>
    <phoneticPr fontId="76" type="noConversion"/>
  </si>
  <si>
    <t>30 KW</t>
    <phoneticPr fontId="76" type="noConversion"/>
  </si>
  <si>
    <t>75 KW</t>
    <phoneticPr fontId="76" type="noConversion"/>
  </si>
  <si>
    <t>160 KW</t>
    <phoneticPr fontId="76" type="noConversion"/>
  </si>
  <si>
    <t>용접기</t>
    <phoneticPr fontId="76" type="noConversion"/>
  </si>
  <si>
    <t>펌프(양수기)</t>
    <phoneticPr fontId="76" type="noConversion"/>
  </si>
  <si>
    <t>감속기</t>
    <phoneticPr fontId="76" type="noConversion"/>
  </si>
  <si>
    <t>드릴머신</t>
    <phoneticPr fontId="76" type="noConversion"/>
  </si>
  <si>
    <t>계사</t>
    <phoneticPr fontId="76" type="noConversion"/>
  </si>
  <si>
    <t>철망
4.9*2.5</t>
    <phoneticPr fontId="76" type="noConversion"/>
  </si>
  <si>
    <t>산수유나무</t>
    <phoneticPr fontId="76" type="noConversion"/>
  </si>
  <si>
    <t>R0.1*H3.0</t>
    <phoneticPr fontId="76" type="noConversion"/>
  </si>
  <si>
    <t>매실나무</t>
    <phoneticPr fontId="76" type="noConversion"/>
  </si>
  <si>
    <t>자두나무</t>
    <phoneticPr fontId="76" type="noConversion"/>
  </si>
  <si>
    <t>감나무</t>
    <phoneticPr fontId="76" type="noConversion"/>
  </si>
  <si>
    <t>R0.1*H4.0</t>
    <phoneticPr fontId="76" type="noConversion"/>
  </si>
  <si>
    <t>R0.01*H3.0</t>
    <phoneticPr fontId="76" type="noConversion"/>
  </si>
  <si>
    <t>보리수나무</t>
    <phoneticPr fontId="76" type="noConversion"/>
  </si>
  <si>
    <t>R0.2*H4.0</t>
    <phoneticPr fontId="76" type="noConversion"/>
  </si>
  <si>
    <t>복숭아나무</t>
    <phoneticPr fontId="76" type="noConversion"/>
  </si>
  <si>
    <t>치자나무</t>
    <phoneticPr fontId="76" type="noConversion"/>
  </si>
  <si>
    <t>R0.2*H2.0</t>
    <phoneticPr fontId="76" type="noConversion"/>
  </si>
  <si>
    <t>개나리</t>
    <phoneticPr fontId="76" type="noConversion"/>
  </si>
  <si>
    <t>L 3.4</t>
    <phoneticPr fontId="76" type="noConversion"/>
  </si>
  <si>
    <t>벚나무</t>
    <phoneticPr fontId="76" type="noConversion"/>
  </si>
  <si>
    <t>R0.2*H5.0</t>
    <phoneticPr fontId="76" type="noConversion"/>
  </si>
  <si>
    <t>남천</t>
    <phoneticPr fontId="76" type="noConversion"/>
  </si>
  <si>
    <t>L 3.0</t>
    <phoneticPr fontId="76" type="noConversion"/>
  </si>
  <si>
    <t>호랑가시나무</t>
    <phoneticPr fontId="76" type="noConversion"/>
  </si>
  <si>
    <t>W 1.0</t>
    <phoneticPr fontId="76" type="noConversion"/>
  </si>
  <si>
    <t>소나무</t>
    <phoneticPr fontId="76" type="noConversion"/>
  </si>
  <si>
    <t>R0.4*H8.0</t>
    <phoneticPr fontId="76" type="noConversion"/>
  </si>
  <si>
    <t>월계수나무</t>
    <phoneticPr fontId="76" type="noConversion"/>
  </si>
  <si>
    <t>R0.6*H3.0</t>
    <phoneticPr fontId="76" type="noConversion"/>
  </si>
  <si>
    <t>대성 TM</t>
    <phoneticPr fontId="76" type="noConversion"/>
  </si>
  <si>
    <t>부착식 간판, 이동식 설비 및 사무실 비품 등</t>
    <phoneticPr fontId="76" type="noConversion"/>
  </si>
  <si>
    <t>R0.15*H3.0</t>
    <phoneticPr fontId="76" type="noConversion"/>
  </si>
  <si>
    <t>김*화</t>
    <phoneticPr fontId="6" type="noConversion"/>
  </si>
  <si>
    <t>부산광역시 연제구 마곡천로</t>
    <phoneticPr fontId="6" type="noConversion"/>
  </si>
  <si>
    <t>사철나무</t>
    <phoneticPr fontId="76" type="noConversion"/>
  </si>
  <si>
    <t>R0.10*H1.5</t>
    <phoneticPr fontId="76" type="noConversion"/>
  </si>
  <si>
    <t>측백나무</t>
    <phoneticPr fontId="76" type="noConversion"/>
  </si>
  <si>
    <t>R0.15*H2.0</t>
    <phoneticPr fontId="76" type="noConversion"/>
  </si>
  <si>
    <t>엄나무</t>
    <phoneticPr fontId="76" type="noConversion"/>
  </si>
  <si>
    <t>R0.12*H3.0</t>
    <phoneticPr fontId="76" type="noConversion"/>
  </si>
  <si>
    <t>일반철골조, 콘크리트지붕(건축물기초(콘크리트 포함))
15.025*10.075</t>
    <phoneticPr fontId="76" type="noConversion"/>
  </si>
  <si>
    <t>허*옥</t>
    <phoneticPr fontId="6" type="noConversion"/>
  </si>
  <si>
    <t>울산광역시 중구 성안로</t>
    <phoneticPr fontId="2" type="noConversion"/>
  </si>
  <si>
    <t>경량철골조, 판넬지붕
8.675*10.049</t>
    <phoneticPr fontId="76" type="noConversion"/>
  </si>
  <si>
    <t>테라스난간</t>
    <phoneticPr fontId="76" type="noConversion"/>
  </si>
  <si>
    <t>방부목 목재
H1.3</t>
    <phoneticPr fontId="76" type="noConversion"/>
  </si>
  <si>
    <t>간판</t>
    <phoneticPr fontId="76" type="noConversion"/>
  </si>
  <si>
    <t>부착식(3글자)
0.8*0.8</t>
    <phoneticPr fontId="76" type="noConversion"/>
  </si>
  <si>
    <t>경량철골조, 판넬지붕 5.5*10.2
외벽(특수판넬), 냉방기 20HP 포함</t>
    <phoneticPr fontId="76" type="noConversion"/>
  </si>
  <si>
    <t>경량철골조, 판넬지붕 5.5*13.7
작업장통로</t>
    <phoneticPr fontId="76" type="noConversion"/>
  </si>
  <si>
    <t>가추3</t>
    <phoneticPr fontId="76" type="noConversion"/>
  </si>
  <si>
    <t>판넬 1.6*15.2
계단실</t>
    <phoneticPr fontId="76" type="noConversion"/>
  </si>
  <si>
    <t>차양1</t>
    <phoneticPr fontId="76" type="noConversion"/>
  </si>
  <si>
    <t>철골조, 판넬함석지붕
4.0*8.4</t>
    <phoneticPr fontId="76" type="noConversion"/>
  </si>
  <si>
    <t>철골조, 판넬함석지붕
4.4*5.5</t>
    <phoneticPr fontId="76" type="noConversion"/>
  </si>
  <si>
    <t>판넬
0.9*1.3</t>
    <phoneticPr fontId="76" type="noConversion"/>
  </si>
  <si>
    <t>판넬
1.0*5.0</t>
    <phoneticPr fontId="76" type="noConversion"/>
  </si>
  <si>
    <t>창고1</t>
    <phoneticPr fontId="76" type="noConversion"/>
  </si>
  <si>
    <t>경량철골조, 판넬지붕
4.1*5.0</t>
    <phoneticPr fontId="76" type="noConversion"/>
  </si>
  <si>
    <t>철골조, 천막지붕
2.5*3.6</t>
    <phoneticPr fontId="76" type="noConversion"/>
  </si>
  <si>
    <t>판넬, 0.5*13.7</t>
    <phoneticPr fontId="76" type="noConversion"/>
  </si>
  <si>
    <t>판넬조, 판넬지붕
1.0*1.0</t>
    <phoneticPr fontId="76" type="noConversion"/>
  </si>
  <si>
    <t>냉동고1</t>
    <phoneticPr fontId="76" type="noConversion"/>
  </si>
  <si>
    <t>특수판넬 4.0*8.9
냉방기 10HP 포함</t>
    <phoneticPr fontId="76" type="noConversion"/>
  </si>
  <si>
    <t>특수판넬 1.4*1.9
냉방기 2HP 포함</t>
    <phoneticPr fontId="76" type="noConversion"/>
  </si>
  <si>
    <t>진입경사로</t>
    <phoneticPr fontId="76" type="noConversion"/>
  </si>
  <si>
    <t>가추2 진입로, 콘크리트
1.5*2.9</t>
    <phoneticPr fontId="76" type="noConversion"/>
  </si>
  <si>
    <t xml:space="preserve">화단 </t>
    <phoneticPr fontId="76" type="noConversion"/>
  </si>
  <si>
    <t>블럭조 2.5*12.0</t>
    <phoneticPr fontId="76" type="noConversion"/>
  </si>
  <si>
    <t>바닥포장</t>
    <phoneticPr fontId="76" type="noConversion"/>
  </si>
  <si>
    <t>콘크리트
(9.7*32.4)+(11.1*4.1)</t>
    <phoneticPr fontId="76" type="noConversion"/>
  </si>
  <si>
    <t>옹벽1</t>
    <phoneticPr fontId="76" type="noConversion"/>
  </si>
  <si>
    <t>콘크리트 
H0.6</t>
    <phoneticPr fontId="76" type="noConversion"/>
  </si>
  <si>
    <t>콘크리트 
H1.2</t>
    <phoneticPr fontId="76" type="noConversion"/>
  </si>
  <si>
    <t>콘크리트 
H0.5</t>
    <phoneticPr fontId="76" type="noConversion"/>
  </si>
  <si>
    <t>블럭조 
H0.6</t>
    <phoneticPr fontId="76" type="noConversion"/>
  </si>
  <si>
    <t>20KW</t>
    <phoneticPr fontId="76" type="noConversion"/>
  </si>
  <si>
    <t>금속검출기</t>
    <phoneticPr fontId="76" type="noConversion"/>
  </si>
  <si>
    <t>이동식</t>
    <phoneticPr fontId="76" type="noConversion"/>
  </si>
  <si>
    <t>육절기</t>
    <phoneticPr fontId="76" type="noConversion"/>
  </si>
  <si>
    <t>5HP</t>
    <phoneticPr fontId="76" type="noConversion"/>
  </si>
  <si>
    <t>골절기</t>
    <phoneticPr fontId="76" type="noConversion"/>
  </si>
  <si>
    <t>우체통</t>
    <phoneticPr fontId="76" type="noConversion"/>
  </si>
  <si>
    <t>목조</t>
    <phoneticPr fontId="76" type="noConversion"/>
  </si>
  <si>
    <t>R0.1*H2.0</t>
    <phoneticPr fontId="76" type="noConversion"/>
  </si>
  <si>
    <t>조경수</t>
    <phoneticPr fontId="76" type="noConversion"/>
  </si>
  <si>
    <t>R0.8*H2.0</t>
    <phoneticPr fontId="76" type="noConversion"/>
  </si>
  <si>
    <t>영산홍</t>
    <phoneticPr fontId="76" type="noConversion"/>
  </si>
  <si>
    <t>R0.02*H0.3</t>
    <phoneticPr fontId="76" type="noConversion"/>
  </si>
  <si>
    <t>바다속</t>
    <phoneticPr fontId="76" type="noConversion"/>
  </si>
  <si>
    <t>종이박스, 작업대, 싱크대 및 사무실내 비품 등</t>
    <phoneticPr fontId="76" type="noConversion"/>
  </si>
  <si>
    <t>토지기초옹벽</t>
    <phoneticPr fontId="76" type="noConversion"/>
  </si>
  <si>
    <t>대지면적</t>
    <phoneticPr fontId="76" type="noConversion"/>
  </si>
  <si>
    <t>건물</t>
    <phoneticPr fontId="76" type="noConversion"/>
  </si>
  <si>
    <t>경량철골조, 판넬지붕
21.6*9.4</t>
    <phoneticPr fontId="76" type="noConversion"/>
  </si>
  <si>
    <t xml:space="preserve">안*혁외1 </t>
    <phoneticPr fontId="6" type="noConversion"/>
  </si>
  <si>
    <t>울산광역시 중구 약사로</t>
    <phoneticPr fontId="6" type="noConversion"/>
  </si>
  <si>
    <t>3.0*3.0</t>
    <phoneticPr fontId="76" type="noConversion"/>
  </si>
  <si>
    <t>차양(1~6)</t>
    <phoneticPr fontId="76" type="noConversion"/>
  </si>
  <si>
    <t>판넬 0.8*1.2</t>
    <phoneticPr fontId="76" type="noConversion"/>
  </si>
  <si>
    <t>캐드상 포장면적(1,855㎡) - 건축물 면적(203.04㎡)</t>
    <phoneticPr fontId="76" type="noConversion"/>
  </si>
  <si>
    <t>메쉬휀스1</t>
    <phoneticPr fontId="76" type="noConversion"/>
  </si>
  <si>
    <t>철재 H2.0(대문 포함)</t>
    <phoneticPr fontId="76" type="noConversion"/>
  </si>
  <si>
    <t>철재 H3.5</t>
    <phoneticPr fontId="76" type="noConversion"/>
  </si>
  <si>
    <t>반사경</t>
    <phoneticPr fontId="76" type="noConversion"/>
  </si>
  <si>
    <t>파이프 등</t>
    <phoneticPr fontId="76" type="noConversion"/>
  </si>
  <si>
    <t>건물A</t>
    <phoneticPr fontId="76" type="noConversion"/>
  </si>
  <si>
    <t>경량철골조, 판넬지붕
(10.3*37.4)+(3.2*2.5)</t>
    <phoneticPr fontId="76" type="noConversion"/>
  </si>
  <si>
    <t>안*수</t>
    <phoneticPr fontId="6" type="noConversion"/>
  </si>
  <si>
    <t>울산광역시 북구 달천만석골길</t>
    <phoneticPr fontId="2" type="noConversion"/>
  </si>
  <si>
    <t>건물B</t>
    <phoneticPr fontId="76" type="noConversion"/>
  </si>
  <si>
    <t>경량철골조, 판넬지붕
(26.3*10.2)+((3.2*2.5)*2)</t>
    <phoneticPr fontId="76" type="noConversion"/>
  </si>
  <si>
    <t>건물C</t>
    <phoneticPr fontId="76" type="noConversion"/>
  </si>
  <si>
    <t>경량철골조, 판넬지붕
27.4*10.3</t>
    <phoneticPr fontId="76" type="noConversion"/>
  </si>
  <si>
    <t>건물D</t>
    <phoneticPr fontId="76" type="noConversion"/>
  </si>
  <si>
    <t>경량철골조, 판넬지붕
22.7*10.3</t>
    <phoneticPr fontId="76" type="noConversion"/>
  </si>
  <si>
    <t>건물E</t>
    <phoneticPr fontId="76" type="noConversion"/>
  </si>
  <si>
    <t>경량철골조, 판넬지붕(골프연습장)
5.1*8.7</t>
    <phoneticPr fontId="76" type="noConversion"/>
  </si>
  <si>
    <t>판넬1.1*0.8</t>
    <phoneticPr fontId="76" type="noConversion"/>
  </si>
  <si>
    <t>차양2~5</t>
    <phoneticPr fontId="76" type="noConversion"/>
  </si>
  <si>
    <t>판넬 0.8*1.1</t>
    <phoneticPr fontId="76" type="noConversion"/>
  </si>
  <si>
    <t>차양6</t>
    <phoneticPr fontId="76" type="noConversion"/>
  </si>
  <si>
    <t>판넬 2.1*0.8</t>
    <phoneticPr fontId="76" type="noConversion"/>
  </si>
  <si>
    <t>차양7</t>
    <phoneticPr fontId="76" type="noConversion"/>
  </si>
  <si>
    <t>차양8</t>
    <phoneticPr fontId="76" type="noConversion"/>
  </si>
  <si>
    <t>판넬 0.8*0.8</t>
    <phoneticPr fontId="76" type="noConversion"/>
  </si>
  <si>
    <t>차양9~11</t>
    <phoneticPr fontId="76" type="noConversion"/>
  </si>
  <si>
    <t>판넬 2.0*0.8</t>
    <phoneticPr fontId="76" type="noConversion"/>
  </si>
  <si>
    <t>콘테이너</t>
    <phoneticPr fontId="76" type="noConversion"/>
  </si>
  <si>
    <t>2.4*2.4</t>
    <phoneticPr fontId="76" type="noConversion"/>
  </si>
  <si>
    <t>변압기</t>
    <phoneticPr fontId="76" type="noConversion"/>
  </si>
  <si>
    <t>22.9 KV</t>
    <phoneticPr fontId="76" type="noConversion"/>
  </si>
  <si>
    <t>변압기울타리</t>
    <phoneticPr fontId="76" type="noConversion"/>
  </si>
  <si>
    <t>메쉬휀스, 5.7*3.7</t>
    <phoneticPr fontId="76" type="noConversion"/>
  </si>
  <si>
    <t>보도블럭</t>
    <phoneticPr fontId="76" type="noConversion"/>
  </si>
  <si>
    <t>W1.0</t>
    <phoneticPr fontId="76" type="noConversion"/>
  </si>
  <si>
    <t>안내판</t>
    <phoneticPr fontId="76" type="noConversion"/>
  </si>
  <si>
    <t>철제, (2.1*2.2)*2ea, (2.6*4.0)*1ea</t>
    <phoneticPr fontId="76" type="noConversion"/>
  </si>
  <si>
    <t>국기계양대</t>
    <phoneticPr fontId="76" type="noConversion"/>
  </si>
  <si>
    <t>∮0.8*H8.0</t>
    <phoneticPr fontId="76" type="noConversion"/>
  </si>
  <si>
    <t>기상관측시설</t>
    <phoneticPr fontId="76" type="noConversion"/>
  </si>
  <si>
    <t>0.5*0.5*1.5</t>
    <phoneticPr fontId="76" type="noConversion"/>
  </si>
  <si>
    <t>출입문</t>
    <phoneticPr fontId="76" type="noConversion"/>
  </si>
  <si>
    <t>철재(자바라)
H8.0*W10.0</t>
    <phoneticPr fontId="76" type="noConversion"/>
  </si>
  <si>
    <t>철제, H2.0</t>
    <phoneticPr fontId="76" type="noConversion"/>
  </si>
  <si>
    <t>H3.5</t>
    <phoneticPr fontId="76" type="noConversion"/>
  </si>
  <si>
    <t>R0.05*H2.5</t>
    <phoneticPr fontId="76" type="noConversion"/>
  </si>
  <si>
    <t>제피나무</t>
    <phoneticPr fontId="76" type="noConversion"/>
  </si>
  <si>
    <t>R0.02*H1.7</t>
    <phoneticPr fontId="76" type="noConversion"/>
  </si>
  <si>
    <t>단풍나무</t>
    <phoneticPr fontId="76" type="noConversion"/>
  </si>
  <si>
    <t>R0.05*H2.2</t>
    <phoneticPr fontId="76" type="noConversion"/>
  </si>
  <si>
    <t>회양목</t>
    <phoneticPr fontId="76" type="noConversion"/>
  </si>
  <si>
    <t>H0.6</t>
    <phoneticPr fontId="76" type="noConversion"/>
  </si>
  <si>
    <t>모과나무</t>
    <phoneticPr fontId="76" type="noConversion"/>
  </si>
  <si>
    <t>R0.12*H1.2</t>
    <phoneticPr fontId="76" type="noConversion"/>
  </si>
  <si>
    <t>동백나무</t>
    <phoneticPr fontId="76" type="noConversion"/>
  </si>
  <si>
    <t>R0.4*H0.8</t>
    <phoneticPr fontId="76" type="noConversion"/>
  </si>
  <si>
    <t>배롱나무</t>
    <phoneticPr fontId="76" type="noConversion"/>
  </si>
  <si>
    <t>R0.6*H1.4</t>
    <phoneticPr fontId="76" type="noConversion"/>
  </si>
  <si>
    <t>이팝나무</t>
    <phoneticPr fontId="76" type="noConversion"/>
  </si>
  <si>
    <t>R0.1*H5.0</t>
    <phoneticPr fontId="76" type="noConversion"/>
  </si>
  <si>
    <t>포도나무</t>
    <phoneticPr fontId="76" type="noConversion"/>
  </si>
  <si>
    <t>R0.04*H0.6</t>
    <phoneticPr fontId="76" type="noConversion"/>
  </si>
  <si>
    <t>R0.07+H0.2</t>
    <phoneticPr fontId="76" type="noConversion"/>
  </si>
  <si>
    <t>R0.05+H2.5</t>
    <phoneticPr fontId="76" type="noConversion"/>
  </si>
  <si>
    <t>아스팔트
(38.7*20.1)+(32.7*11.4)</t>
    <phoneticPr fontId="76" type="noConversion"/>
  </si>
  <si>
    <t>3.0*6.0</t>
    <phoneticPr fontId="76" type="noConversion"/>
  </si>
  <si>
    <t>이*남</t>
    <phoneticPr fontId="76" type="noConversion"/>
  </si>
  <si>
    <t>울산광역시 북구 상방로</t>
    <phoneticPr fontId="6" type="noConversion"/>
  </si>
  <si>
    <t>관정(지하수)</t>
    <phoneticPr fontId="76" type="noConversion"/>
  </si>
  <si>
    <t>H10.0(이동식모터 포함)</t>
    <phoneticPr fontId="76" type="noConversion"/>
  </si>
  <si>
    <t>울타리1</t>
    <phoneticPr fontId="76" type="noConversion"/>
  </si>
  <si>
    <t>철골조그물망
H1.7</t>
    <phoneticPr fontId="76" type="noConversion"/>
  </si>
  <si>
    <t>울타리2</t>
    <phoneticPr fontId="76" type="noConversion"/>
  </si>
  <si>
    <t>철골조그물망
H0.7</t>
    <phoneticPr fontId="76" type="noConversion"/>
  </si>
  <si>
    <t>수작업용 농기구 등</t>
    <phoneticPr fontId="76" type="noConversion"/>
  </si>
  <si>
    <t>7년생</t>
    <phoneticPr fontId="76" type="noConversion"/>
  </si>
  <si>
    <t>구지뽕</t>
    <phoneticPr fontId="76" type="noConversion"/>
  </si>
  <si>
    <t>4년생</t>
    <phoneticPr fontId="76" type="noConversion"/>
  </si>
  <si>
    <t>무화과나무</t>
    <phoneticPr fontId="76" type="noConversion"/>
  </si>
  <si>
    <t>3년생</t>
    <phoneticPr fontId="76" type="noConversion"/>
  </si>
  <si>
    <t>대왕감나무</t>
    <phoneticPr fontId="76" type="noConversion"/>
  </si>
  <si>
    <t>단감나무</t>
    <phoneticPr fontId="76" type="noConversion"/>
  </si>
  <si>
    <t>사과나무</t>
    <phoneticPr fontId="76" type="noConversion"/>
  </si>
  <si>
    <t>대추나무</t>
    <phoneticPr fontId="76" type="noConversion"/>
  </si>
  <si>
    <t>아로니아</t>
    <phoneticPr fontId="76" type="noConversion"/>
  </si>
  <si>
    <t>살구나무</t>
    <phoneticPr fontId="76" type="noConversion"/>
  </si>
  <si>
    <t>오미자나무</t>
    <phoneticPr fontId="76" type="noConversion"/>
  </si>
  <si>
    <t>일반감나무</t>
    <phoneticPr fontId="76" type="noConversion"/>
  </si>
  <si>
    <t>음나무</t>
    <phoneticPr fontId="76" type="noConversion"/>
  </si>
  <si>
    <t>블루베리</t>
    <phoneticPr fontId="76" type="noConversion"/>
  </si>
  <si>
    <t>10년생</t>
    <phoneticPr fontId="76" type="noConversion"/>
  </si>
  <si>
    <t>낙엽송1</t>
    <phoneticPr fontId="76" type="noConversion"/>
  </si>
  <si>
    <t>R0.07*H3.0</t>
    <phoneticPr fontId="76" type="noConversion"/>
  </si>
  <si>
    <t>울산광역시 북구 천곡남로</t>
    <phoneticPr fontId="76" type="noConversion"/>
  </si>
  <si>
    <t>낙엽송2</t>
    <phoneticPr fontId="76" type="noConversion"/>
  </si>
  <si>
    <t>R0.17*H8.0</t>
    <phoneticPr fontId="76" type="noConversion"/>
  </si>
  <si>
    <t>가시오가피나무</t>
    <phoneticPr fontId="76" type="noConversion"/>
  </si>
  <si>
    <t>4년생(R0.2)</t>
    <phoneticPr fontId="76" type="noConversion"/>
  </si>
  <si>
    <t>김*호</t>
    <phoneticPr fontId="76" type="noConversion"/>
  </si>
  <si>
    <t>울산광역시 남구 동산로69번길</t>
    <phoneticPr fontId="6" type="noConversion"/>
  </si>
  <si>
    <t>무궁화나무</t>
    <phoneticPr fontId="76" type="noConversion"/>
  </si>
  <si>
    <t>4년생(묘목)</t>
    <phoneticPr fontId="76" type="noConversion"/>
  </si>
  <si>
    <t>왕매실나무</t>
    <phoneticPr fontId="76" type="noConversion"/>
  </si>
  <si>
    <t>3년생(묘목)</t>
    <phoneticPr fontId="76" type="noConversion"/>
  </si>
  <si>
    <t>농막</t>
    <phoneticPr fontId="76" type="noConversion"/>
  </si>
  <si>
    <t>목조, 합판
2.5*3.5</t>
    <phoneticPr fontId="76" type="noConversion"/>
  </si>
  <si>
    <t>황*엽</t>
    <phoneticPr fontId="76" type="noConversion"/>
  </si>
  <si>
    <t>황*엽</t>
    <phoneticPr fontId="6" type="noConversion"/>
  </si>
  <si>
    <t>경상남도 창원시 성산구 창이대로881번길</t>
    <phoneticPr fontId="6" type="noConversion"/>
  </si>
  <si>
    <t>철조, 그물망
H1.0</t>
    <phoneticPr fontId="76" type="noConversion"/>
  </si>
  <si>
    <t>수작업 농기구 등</t>
    <phoneticPr fontId="76" type="noConversion"/>
  </si>
  <si>
    <t>목조, 합판(아시바)
3.0*3.0</t>
    <phoneticPr fontId="76" type="noConversion"/>
  </si>
  <si>
    <t>엄*용</t>
    <phoneticPr fontId="76" type="noConversion"/>
  </si>
  <si>
    <t>울산광역시 동구 문재2길</t>
    <phoneticPr fontId="2" type="noConversion"/>
  </si>
  <si>
    <t>철골조, 그물망(3겹)
H1.0</t>
    <phoneticPr fontId="76" type="noConversion"/>
  </si>
  <si>
    <t>울산광역시 남구 신선로</t>
    <phoneticPr fontId="6" type="noConversion"/>
  </si>
  <si>
    <t>창고내 비품,비료 등</t>
    <phoneticPr fontId="76" type="noConversion"/>
  </si>
  <si>
    <t>R0.02*H1.3</t>
    <phoneticPr fontId="76" type="noConversion"/>
  </si>
  <si>
    <t>R0.03*H0.6</t>
    <phoneticPr fontId="76" type="noConversion"/>
  </si>
  <si>
    <t>농막1</t>
    <phoneticPr fontId="76" type="noConversion"/>
  </si>
  <si>
    <t>철파이프, 천막덮개
2.2*3.2</t>
    <phoneticPr fontId="76" type="noConversion"/>
  </si>
  <si>
    <t>박*엽외1</t>
    <phoneticPr fontId="6" type="noConversion"/>
  </si>
  <si>
    <t>울산광역시 북구 호계로</t>
    <phoneticPr fontId="2" type="noConversion"/>
  </si>
  <si>
    <t>농막2</t>
  </si>
  <si>
    <t>목조, 천막지붕
2.2*3.5</t>
    <phoneticPr fontId="76" type="noConversion"/>
  </si>
  <si>
    <t>휀스</t>
    <phoneticPr fontId="76" type="noConversion"/>
  </si>
  <si>
    <t>목조, 그물망
H1.5</t>
    <phoneticPr fontId="76" type="noConversion"/>
  </si>
  <si>
    <t>R0.25*H3.5</t>
    <phoneticPr fontId="76" type="noConversion"/>
  </si>
  <si>
    <t>버드나무</t>
    <phoneticPr fontId="76" type="noConversion"/>
  </si>
  <si>
    <t>R0.25H*7.0</t>
    <phoneticPr fontId="76" type="noConversion"/>
  </si>
  <si>
    <t>울산광역시 남구 봉월로27번길</t>
    <phoneticPr fontId="76" type="noConversion"/>
  </si>
  <si>
    <t>철파이프, 그물망
H1.5</t>
    <phoneticPr fontId="76" type="noConversion"/>
  </si>
  <si>
    <t>R0.07*H1.2</t>
    <phoneticPr fontId="76" type="noConversion"/>
  </si>
  <si>
    <t>R0.12*H4.0</t>
    <phoneticPr fontId="76" type="noConversion"/>
  </si>
  <si>
    <t>가죽나무</t>
    <phoneticPr fontId="76" type="noConversion"/>
  </si>
  <si>
    <t>R0.04*H1.6</t>
    <phoneticPr fontId="76" type="noConversion"/>
  </si>
  <si>
    <t>수목미상1</t>
    <phoneticPr fontId="76" type="noConversion"/>
  </si>
  <si>
    <t>R0.03*H3.4</t>
    <phoneticPr fontId="76" type="noConversion"/>
  </si>
  <si>
    <t>수목미상2</t>
  </si>
  <si>
    <t>W0.6*H1.0</t>
    <phoneticPr fontId="76" type="noConversion"/>
  </si>
  <si>
    <t>수목미상3</t>
  </si>
  <si>
    <t>묘목</t>
    <phoneticPr fontId="76" type="noConversion"/>
  </si>
  <si>
    <t>수목미상4</t>
  </si>
  <si>
    <t>R0.02*H0.6</t>
    <phoneticPr fontId="76" type="noConversion"/>
  </si>
  <si>
    <t>건물A(1층)</t>
    <phoneticPr fontId="76" type="noConversion"/>
  </si>
  <si>
    <t>일반철골조 철근콘트리트지붕
(19.86*11.6)+(3.1*1.9)</t>
    <phoneticPr fontId="76" type="noConversion"/>
  </si>
  <si>
    <t>손*익외1</t>
    <phoneticPr fontId="6" type="noConversion"/>
  </si>
  <si>
    <t>건물A(2층)</t>
    <phoneticPr fontId="76" type="noConversion"/>
  </si>
  <si>
    <t>일반철골조 철근콘트리트지붕
19.86*11.6</t>
    <phoneticPr fontId="76" type="noConversion"/>
  </si>
  <si>
    <t>건물B(2층)</t>
    <phoneticPr fontId="76" type="noConversion"/>
  </si>
  <si>
    <t>일반철골조 샌드위치판넬지붕
14.0*13.55</t>
    <phoneticPr fontId="76" type="noConversion"/>
  </si>
  <si>
    <t>경량철골, 판넬지붕
11.45*3.9</t>
    <phoneticPr fontId="76" type="noConversion"/>
  </si>
  <si>
    <t>가추2</t>
  </si>
  <si>
    <t>철골, 판넬지붕
5.4*12.9</t>
    <phoneticPr fontId="76" type="noConversion"/>
  </si>
  <si>
    <t>가추3</t>
  </si>
  <si>
    <t>철골, 판넬지붕
3.1*6.6</t>
    <phoneticPr fontId="76" type="noConversion"/>
  </si>
  <si>
    <t>가추4</t>
  </si>
  <si>
    <t>판넬
1.5*3.0</t>
    <phoneticPr fontId="76" type="noConversion"/>
  </si>
  <si>
    <t>가추5</t>
    <phoneticPr fontId="76" type="noConversion"/>
  </si>
  <si>
    <t>경량철골조, 판넬지붕
1.9*2.5</t>
    <phoneticPr fontId="76" type="noConversion"/>
  </si>
  <si>
    <t>가추6</t>
    <phoneticPr fontId="76" type="noConversion"/>
  </si>
  <si>
    <t>철골, 판넬지붕
13.55*6.0</t>
    <phoneticPr fontId="76" type="noConversion"/>
  </si>
  <si>
    <t>철골, 판넬
4.3*3.0</t>
    <phoneticPr fontId="76" type="noConversion"/>
  </si>
  <si>
    <t>아크릴
0.8*1.5</t>
    <phoneticPr fontId="76" type="noConversion"/>
  </si>
  <si>
    <t>판넬
1.2*6.1</t>
    <phoneticPr fontId="76" type="noConversion"/>
  </si>
  <si>
    <t>국기게양대</t>
    <phoneticPr fontId="76" type="noConversion"/>
  </si>
  <si>
    <t>∮0.8*6.0</t>
    <phoneticPr fontId="76" type="noConversion"/>
  </si>
  <si>
    <t>계단</t>
    <phoneticPr fontId="76" type="noConversion"/>
  </si>
  <si>
    <t>콘크리트(대리석마감)
(1.9*4.1)*2ea</t>
    <phoneticPr fontId="76" type="noConversion"/>
  </si>
  <si>
    <t>간판1</t>
    <phoneticPr fontId="76" type="noConversion"/>
  </si>
  <si>
    <t>부착식 7자
0.7*0.7</t>
    <phoneticPr fontId="76" type="noConversion"/>
  </si>
  <si>
    <t>간판2</t>
    <phoneticPr fontId="76" type="noConversion"/>
  </si>
  <si>
    <t>부착식 
5.8*1.2</t>
    <phoneticPr fontId="76" type="noConversion"/>
  </si>
  <si>
    <t>철근콘크리트
H2.0</t>
    <phoneticPr fontId="76" type="noConversion"/>
  </si>
  <si>
    <t>옹벽2</t>
    <phoneticPr fontId="76" type="noConversion"/>
  </si>
  <si>
    <t>철근콘크리트
H3.0</t>
    <phoneticPr fontId="76" type="noConversion"/>
  </si>
  <si>
    <t>메쉬휀스</t>
    <phoneticPr fontId="76" type="noConversion"/>
  </si>
  <si>
    <t>철제, H1.6</t>
    <phoneticPr fontId="76" type="noConversion"/>
  </si>
  <si>
    <t>호이스트</t>
    <phoneticPr fontId="76" type="noConversion"/>
  </si>
  <si>
    <t>2.8 TON</t>
    <phoneticPr fontId="76" type="noConversion"/>
  </si>
  <si>
    <t>사축드릴</t>
    <phoneticPr fontId="76" type="noConversion"/>
  </si>
  <si>
    <t>3축드릴</t>
    <phoneticPr fontId="76" type="noConversion"/>
  </si>
  <si>
    <t>절단기</t>
    <phoneticPr fontId="76" type="noConversion"/>
  </si>
  <si>
    <t>양면</t>
    <phoneticPr fontId="76" type="noConversion"/>
  </si>
  <si>
    <t>보안시설</t>
    <phoneticPr fontId="76" type="noConversion"/>
  </si>
  <si>
    <t>CCTV , 캡스</t>
    <phoneticPr fontId="76" type="noConversion"/>
  </si>
  <si>
    <t>대지-건축물</t>
    <phoneticPr fontId="76" type="noConversion"/>
  </si>
  <si>
    <t>무지개건축㈜</t>
    <phoneticPr fontId="76" type="noConversion"/>
  </si>
  <si>
    <t>사무실및공장(자재 200ton, 작업대 등) 비품 등</t>
    <phoneticPr fontId="76" type="noConversion"/>
  </si>
  <si>
    <t>견사1</t>
    <phoneticPr fontId="76" type="noConversion"/>
  </si>
  <si>
    <t>휀스
3.5*3.5</t>
    <phoneticPr fontId="76" type="noConversion"/>
  </si>
  <si>
    <t>최*열</t>
    <phoneticPr fontId="6" type="noConversion"/>
  </si>
  <si>
    <t>부산광역시 북구 덕천로234번길</t>
    <phoneticPr fontId="2" type="noConversion"/>
  </si>
  <si>
    <t>견사2</t>
  </si>
  <si>
    <t>목조, 휀스
6.0*3.5</t>
    <phoneticPr fontId="76" type="noConversion"/>
  </si>
  <si>
    <t>견사3</t>
  </si>
  <si>
    <t>철재
1.8*1.3</t>
    <phoneticPr fontId="76" type="noConversion"/>
  </si>
  <si>
    <t>철조, 그물망
3.5*4.7</t>
    <phoneticPr fontId="76" type="noConversion"/>
  </si>
  <si>
    <t>철파이프, 그물망
H1.0</t>
    <phoneticPr fontId="76" type="noConversion"/>
  </si>
  <si>
    <t>R0.05*H1.5</t>
    <phoneticPr fontId="76" type="noConversion"/>
  </si>
  <si>
    <t>소형견사 등</t>
    <phoneticPr fontId="76" type="noConversion"/>
  </si>
  <si>
    <t>닭</t>
    <phoneticPr fontId="76" type="noConversion"/>
  </si>
  <si>
    <t xml:space="preserve"> </t>
    <phoneticPr fontId="76" type="noConversion"/>
  </si>
  <si>
    <t>마리</t>
    <phoneticPr fontId="76" type="noConversion"/>
  </si>
  <si>
    <t xml:space="preserve">개 </t>
    <phoneticPr fontId="76" type="noConversion"/>
  </si>
  <si>
    <t>FRP
1.0*1.4*H2.3</t>
    <phoneticPr fontId="76" type="noConversion"/>
  </si>
  <si>
    <t>이*수</t>
    <phoneticPr fontId="6" type="noConversion"/>
  </si>
  <si>
    <t>울산광역시 북구 상안동</t>
    <phoneticPr fontId="76" type="noConversion"/>
  </si>
  <si>
    <t>김*광</t>
    <phoneticPr fontId="76" type="noConversion"/>
  </si>
  <si>
    <t>정*영</t>
    <phoneticPr fontId="6" type="noConversion"/>
  </si>
  <si>
    <t>부산광역시 북구 모분재로105번길</t>
    <phoneticPr fontId="2" type="noConversion"/>
  </si>
  <si>
    <t xml:space="preserve">양수기6대,발전기1대,콤프레샤1식,울타리 등 </t>
    <phoneticPr fontId="76" type="noConversion"/>
  </si>
  <si>
    <t>R0.12*H5.0</t>
    <phoneticPr fontId="76" type="noConversion"/>
  </si>
  <si>
    <t>R0.02*H1.0</t>
    <phoneticPr fontId="76" type="noConversion"/>
  </si>
  <si>
    <t>울산광역시 북구</t>
    <phoneticPr fontId="6" type="noConversion"/>
  </si>
  <si>
    <t>R0.03*H1.2</t>
    <phoneticPr fontId="76" type="noConversion"/>
  </si>
  <si>
    <t>미상</t>
    <phoneticPr fontId="76" type="noConversion"/>
  </si>
  <si>
    <t>블럭조, 슬레이트지붕
 1.6*1.2</t>
    <phoneticPr fontId="76" type="noConversion"/>
  </si>
  <si>
    <t>옥외광고판</t>
    <phoneticPr fontId="76" type="noConversion"/>
  </si>
  <si>
    <t>철재 6.0*6.0</t>
    <phoneticPr fontId="76" type="noConversion"/>
  </si>
  <si>
    <t>와비받침석</t>
    <phoneticPr fontId="76" type="noConversion"/>
  </si>
  <si>
    <t>1.2*0.5</t>
    <phoneticPr fontId="76" type="noConversion"/>
  </si>
  <si>
    <t xml:space="preserve">와비 </t>
    <phoneticPr fontId="76" type="noConversion"/>
  </si>
  <si>
    <t>1.0*0.75*0.4</t>
    <phoneticPr fontId="76" type="noConversion"/>
  </si>
  <si>
    <t>건</t>
    <phoneticPr fontId="6" type="noConversion"/>
  </si>
  <si>
    <t>기</t>
    <phoneticPr fontId="76" type="noConversion"/>
  </si>
  <si>
    <t>단장</t>
    <phoneticPr fontId="76" type="noConversion"/>
  </si>
  <si>
    <t>분묘</t>
    <phoneticPr fontId="76" type="noConversion"/>
  </si>
  <si>
    <t>산6</t>
    <phoneticPr fontId="76" type="noConversion"/>
  </si>
  <si>
    <t>EA</t>
  </si>
  <si>
    <t>화강석
0.2*0.2*0.25</t>
    <phoneticPr fontId="76" type="noConversion"/>
  </si>
  <si>
    <t>향로석</t>
    <phoneticPr fontId="76" type="noConversion"/>
  </si>
  <si>
    <t>화강석
0.91*0.11*0.41</t>
    <phoneticPr fontId="76" type="noConversion"/>
  </si>
  <si>
    <t>반월석</t>
    <phoneticPr fontId="76" type="noConversion"/>
  </si>
  <si>
    <t>오좌</t>
    <phoneticPr fontId="76" type="noConversion"/>
  </si>
  <si>
    <t>화강석
0.91*0.6*0.3</t>
    <phoneticPr fontId="76" type="noConversion"/>
  </si>
  <si>
    <t>상석</t>
    <phoneticPr fontId="76" type="noConversion"/>
  </si>
  <si>
    <t>화강석
0.2*0.2*0.3</t>
    <phoneticPr fontId="76" type="noConversion"/>
  </si>
  <si>
    <t>화강석
0.74*0.12*0.4</t>
    <phoneticPr fontId="76" type="noConversion"/>
  </si>
  <si>
    <t>화강석
0.74*0.52*0.22</t>
    <phoneticPr fontId="76" type="noConversion"/>
  </si>
  <si>
    <t>자연석
5.0*0.25</t>
    <phoneticPr fontId="76" type="noConversion"/>
  </si>
  <si>
    <t>외축</t>
    <phoneticPr fontId="76" type="noConversion"/>
  </si>
  <si>
    <t>무너짐</t>
    <phoneticPr fontId="76" type="noConversion"/>
  </si>
  <si>
    <t>화강석
0.65*0.07*0.4</t>
    <phoneticPr fontId="76" type="noConversion"/>
  </si>
  <si>
    <t>정좌</t>
    <phoneticPr fontId="76" type="noConversion"/>
  </si>
  <si>
    <t>화강석
0.82*0.52*0.25</t>
    <phoneticPr fontId="76" type="noConversion"/>
  </si>
  <si>
    <t>0.8*0.8</t>
    <phoneticPr fontId="76" type="noConversion"/>
  </si>
  <si>
    <t>향나무</t>
    <phoneticPr fontId="76" type="noConversion"/>
  </si>
  <si>
    <t>1.2*1.2</t>
    <phoneticPr fontId="76" type="noConversion"/>
  </si>
  <si>
    <t>철쭉</t>
    <phoneticPr fontId="76" type="noConversion"/>
  </si>
  <si>
    <t>0.2*5.0</t>
    <phoneticPr fontId="76" type="noConversion"/>
  </si>
  <si>
    <t>산9</t>
    <phoneticPr fontId="76" type="noConversion"/>
  </si>
  <si>
    <t>자연석
6.0*0.45</t>
    <phoneticPr fontId="76" type="noConversion"/>
  </si>
  <si>
    <t>내축</t>
    <phoneticPr fontId="76" type="noConversion"/>
  </si>
  <si>
    <t>자연석
9.0*0.7</t>
    <phoneticPr fontId="76" type="noConversion"/>
  </si>
  <si>
    <t>화강석
0.25*0.07*0.5</t>
    <phoneticPr fontId="76" type="noConversion"/>
  </si>
  <si>
    <t>비석</t>
    <phoneticPr fontId="76" type="noConversion"/>
  </si>
  <si>
    <t>자연석
6.0*0.6</t>
    <phoneticPr fontId="76" type="noConversion"/>
  </si>
  <si>
    <t>화강석
0.12*0.06*0.6</t>
    <phoneticPr fontId="76" type="noConversion"/>
  </si>
  <si>
    <t>화강석
0.18*0.15*0.25</t>
    <phoneticPr fontId="76" type="noConversion"/>
  </si>
  <si>
    <t>화강석
0.58*0.12*0.3</t>
    <phoneticPr fontId="76" type="noConversion"/>
  </si>
  <si>
    <t>혼유석</t>
    <phoneticPr fontId="76" type="noConversion"/>
  </si>
  <si>
    <t>해좌</t>
    <phoneticPr fontId="76" type="noConversion"/>
  </si>
  <si>
    <t>화강석
0.74*0.45*0.25</t>
    <phoneticPr fontId="76" type="noConversion"/>
  </si>
  <si>
    <t>산8-2</t>
    <phoneticPr fontId="76" type="noConversion"/>
  </si>
  <si>
    <t>산8</t>
    <phoneticPr fontId="76" type="noConversion"/>
  </si>
  <si>
    <t>화강석
0.72*0.08*0.45</t>
    <phoneticPr fontId="76" type="noConversion"/>
  </si>
  <si>
    <t>화강석
0.72*0.12*0.18</t>
    <phoneticPr fontId="76" type="noConversion"/>
  </si>
  <si>
    <t>자좌</t>
    <phoneticPr fontId="76" type="noConversion"/>
  </si>
  <si>
    <t>화강석
0.86*0.56*0.21</t>
    <phoneticPr fontId="76" type="noConversion"/>
  </si>
  <si>
    <t>산8-3</t>
    <phoneticPr fontId="76" type="noConversion"/>
  </si>
  <si>
    <t>자연석
10.0*0.4</t>
    <phoneticPr fontId="76" type="noConversion"/>
  </si>
  <si>
    <t>1.2*1.3</t>
    <phoneticPr fontId="76" type="noConversion"/>
  </si>
  <si>
    <t>미상2</t>
    <phoneticPr fontId="76" type="noConversion"/>
  </si>
  <si>
    <t>169-1</t>
    <phoneticPr fontId="76" type="noConversion"/>
  </si>
  <si>
    <t>0.2*1.5</t>
    <phoneticPr fontId="76" type="noConversion"/>
  </si>
  <si>
    <t>미상1</t>
    <phoneticPr fontId="76" type="noConversion"/>
  </si>
  <si>
    <t>1.2*1.8</t>
    <phoneticPr fontId="76" type="noConversion"/>
  </si>
  <si>
    <t>0.22*4.0</t>
    <phoneticPr fontId="76" type="noConversion"/>
  </si>
  <si>
    <t>0.25*2.3</t>
    <phoneticPr fontId="76" type="noConversion"/>
  </si>
  <si>
    <t>0.2*2.2</t>
    <phoneticPr fontId="76" type="noConversion"/>
  </si>
  <si>
    <t>0.12*2.3</t>
    <phoneticPr fontId="76" type="noConversion"/>
  </si>
  <si>
    <t>1.0*1.5</t>
    <phoneticPr fontId="76" type="noConversion"/>
  </si>
  <si>
    <t>0.15*1.8</t>
    <phoneticPr fontId="76" type="noConversion"/>
  </si>
  <si>
    <t>0.25*2.2</t>
    <phoneticPr fontId="76" type="noConversion"/>
  </si>
  <si>
    <t>0.8*0.9</t>
    <phoneticPr fontId="76" type="noConversion"/>
  </si>
  <si>
    <t>0.06*2.5</t>
    <phoneticPr fontId="76" type="noConversion"/>
  </si>
  <si>
    <t>화강석
0.47*0.2*0.25</t>
    <phoneticPr fontId="76" type="noConversion"/>
  </si>
  <si>
    <t>195-2</t>
    <phoneticPr fontId="76" type="noConversion"/>
  </si>
  <si>
    <t>화강석
0.2*0.2</t>
    <phoneticPr fontId="76" type="noConversion"/>
  </si>
  <si>
    <t>호박석</t>
    <phoneticPr fontId="76" type="noConversion"/>
  </si>
  <si>
    <t>화강석
0.91*0.09*0.45</t>
    <phoneticPr fontId="76" type="noConversion"/>
  </si>
  <si>
    <t>화강석
0.92*0.12*0.22</t>
    <phoneticPr fontId="76" type="noConversion"/>
  </si>
  <si>
    <t>갑좌</t>
    <phoneticPr fontId="76" type="noConversion"/>
  </si>
  <si>
    <t>화강석
0.92*0.61*0.23</t>
    <phoneticPr fontId="76" type="noConversion"/>
  </si>
  <si>
    <t>화강석
0.3*1.6</t>
    <phoneticPr fontId="76" type="noConversion"/>
  </si>
  <si>
    <t>망주석</t>
    <phoneticPr fontId="76" type="noConversion"/>
  </si>
  <si>
    <t>화강석
0.86*0.09*0.45</t>
    <phoneticPr fontId="76" type="noConversion"/>
  </si>
  <si>
    <t>화강석
0.86*0.12*0.18</t>
    <phoneticPr fontId="76" type="noConversion"/>
  </si>
  <si>
    <t>화강석
0.81*0.51*0.22</t>
    <phoneticPr fontId="76" type="noConversion"/>
  </si>
  <si>
    <t>0.2*5.5</t>
    <phoneticPr fontId="76" type="noConversion"/>
  </si>
  <si>
    <t>산5</t>
    <phoneticPr fontId="76" type="noConversion"/>
  </si>
  <si>
    <t>화강석
0.45*0.16*0.25</t>
    <phoneticPr fontId="76" type="noConversion"/>
  </si>
  <si>
    <t>화강석
0.2*0.16</t>
    <phoneticPr fontId="76" type="noConversion"/>
  </si>
  <si>
    <t>화강석
0.89*0.12*0.23</t>
    <phoneticPr fontId="76" type="noConversion"/>
  </si>
  <si>
    <t>화강석
0.91*0.61*0.23</t>
    <phoneticPr fontId="76" type="noConversion"/>
  </si>
  <si>
    <t>0.18*5.0</t>
    <phoneticPr fontId="76" type="noConversion"/>
  </si>
  <si>
    <t>견치석
11.0*0.4</t>
    <phoneticPr fontId="76" type="noConversion"/>
  </si>
  <si>
    <t>화강석
0.92*0.08*0.45</t>
    <phoneticPr fontId="76" type="noConversion"/>
  </si>
  <si>
    <t>화강석
0.91*0.11*0.18</t>
    <phoneticPr fontId="76" type="noConversion"/>
  </si>
  <si>
    <t>을좌</t>
    <phoneticPr fontId="76" type="noConversion"/>
  </si>
  <si>
    <t>화강석
0.92*0.61*0.22</t>
    <phoneticPr fontId="76" type="noConversion"/>
  </si>
  <si>
    <t>화강석
0.35*1.7</t>
    <phoneticPr fontId="76" type="noConversion"/>
  </si>
  <si>
    <t>견치석
12.0*0.6</t>
    <phoneticPr fontId="76" type="noConversion"/>
  </si>
  <si>
    <t>화강석
0.48*0.22*0.3</t>
    <phoneticPr fontId="76" type="noConversion"/>
  </si>
  <si>
    <t>화강석
1.01*0.09*0.5</t>
    <phoneticPr fontId="76" type="noConversion"/>
  </si>
  <si>
    <t>화강석
1.01*0.15*0.28</t>
    <phoneticPr fontId="76" type="noConversion"/>
  </si>
  <si>
    <t>인좌,간좌</t>
    <phoneticPr fontId="76" type="noConversion"/>
  </si>
  <si>
    <t>화강석
1.01*0.66*0.25</t>
    <phoneticPr fontId="76" type="noConversion"/>
  </si>
  <si>
    <t>화강석
0.18*0.18*0.2</t>
    <phoneticPr fontId="76" type="noConversion"/>
  </si>
  <si>
    <t>화강석
0.91*0.08*0.45</t>
    <phoneticPr fontId="76" type="noConversion"/>
  </si>
  <si>
    <t>화강석
0.91*0.12*0.23</t>
    <phoneticPr fontId="76" type="noConversion"/>
  </si>
  <si>
    <t>화강석
0.4*0.16*0.2</t>
    <phoneticPr fontId="76" type="noConversion"/>
  </si>
  <si>
    <t>신좌</t>
    <phoneticPr fontId="76" type="noConversion"/>
  </si>
  <si>
    <t>화강석
0.91*0.61*0.21</t>
    <phoneticPr fontId="76" type="noConversion"/>
  </si>
  <si>
    <t>화강석
0.21*0.17*0.15</t>
    <phoneticPr fontId="76" type="noConversion"/>
  </si>
  <si>
    <t>화강석
0.96*0.61*0.33</t>
    <phoneticPr fontId="76" type="noConversion"/>
  </si>
  <si>
    <t>0.15*6.0</t>
    <phoneticPr fontId="76" type="noConversion"/>
  </si>
  <si>
    <t>주목</t>
    <phoneticPr fontId="76" type="noConversion"/>
  </si>
  <si>
    <t>화강석
0.19*1.5</t>
    <phoneticPr fontId="76" type="noConversion"/>
  </si>
  <si>
    <t>화강석
0.28*0.22*0.18</t>
    <phoneticPr fontId="76" type="noConversion"/>
  </si>
  <si>
    <t>화강석
0.5*0.22*0.2</t>
    <phoneticPr fontId="76" type="noConversion"/>
  </si>
  <si>
    <t>임좌</t>
    <phoneticPr fontId="76" type="noConversion"/>
  </si>
  <si>
    <t>화강석
0.86*0.58*0.25</t>
    <phoneticPr fontId="76" type="noConversion"/>
  </si>
  <si>
    <t>화강석
0.19*0.17*0.2</t>
    <phoneticPr fontId="76" type="noConversion"/>
  </si>
  <si>
    <t>화강석
0.55*0.22*0.2</t>
    <phoneticPr fontId="76" type="noConversion"/>
  </si>
  <si>
    <t>화강석
0.92*0.61*0.25</t>
    <phoneticPr fontId="76" type="noConversion"/>
  </si>
  <si>
    <t>화강석
0.21*0.2*0.15</t>
    <phoneticPr fontId="76" type="noConversion"/>
  </si>
  <si>
    <t>화강석
0.9*0.6*0.2</t>
    <phoneticPr fontId="76" type="noConversion"/>
  </si>
  <si>
    <t>화강석
0.2*0.2*0.15</t>
    <phoneticPr fontId="76" type="noConversion"/>
  </si>
  <si>
    <t>화강석
0.56*0.2*0.15</t>
    <phoneticPr fontId="76" type="noConversion"/>
  </si>
  <si>
    <t>계좌</t>
    <phoneticPr fontId="76" type="noConversion"/>
  </si>
  <si>
    <t>화강연마석
0.7*0.4*0.2</t>
    <phoneticPr fontId="76" type="noConversion"/>
  </si>
  <si>
    <t>화강석
0.3*0.17*0.15</t>
    <phoneticPr fontId="76" type="noConversion"/>
  </si>
  <si>
    <t>화강석
0.65*0.15*0.2</t>
    <phoneticPr fontId="76" type="noConversion"/>
  </si>
  <si>
    <t>화강석
0.91*0.62*0.35</t>
    <phoneticPr fontId="76" type="noConversion"/>
  </si>
  <si>
    <t>단장(합장)</t>
    <phoneticPr fontId="76" type="noConversion"/>
  </si>
  <si>
    <t>화강석
0.49*0.15*0.15</t>
    <phoneticPr fontId="76" type="noConversion"/>
  </si>
  <si>
    <t>화강석
1.0*0.09*0.4</t>
    <phoneticPr fontId="76" type="noConversion"/>
  </si>
  <si>
    <t>화강석
1.0*0.25*0.38</t>
    <phoneticPr fontId="76" type="noConversion"/>
  </si>
  <si>
    <t>화강석
1.0*0.67*0.25</t>
    <phoneticPr fontId="76" type="noConversion"/>
  </si>
  <si>
    <t>화강석
0.4*0.9</t>
    <phoneticPr fontId="76" type="noConversion"/>
  </si>
  <si>
    <t>자연석
3.0*0.2</t>
    <phoneticPr fontId="76" type="noConversion"/>
  </si>
  <si>
    <t>외축2</t>
    <phoneticPr fontId="76" type="noConversion"/>
  </si>
  <si>
    <t>자연석
1.5*0.3</t>
    <phoneticPr fontId="76" type="noConversion"/>
  </si>
  <si>
    <t>외축1</t>
    <phoneticPr fontId="76" type="noConversion"/>
  </si>
  <si>
    <t>화강석
0.3*0.19*0.18</t>
    <phoneticPr fontId="76" type="noConversion"/>
  </si>
  <si>
    <t>화강석
0.62*0.25*0.25</t>
    <phoneticPr fontId="76" type="noConversion"/>
  </si>
  <si>
    <t>화강석
0.95*0.66*0.37</t>
    <phoneticPr fontId="76" type="noConversion"/>
  </si>
  <si>
    <t>화강석
0.37*0.19*0.22</t>
    <phoneticPr fontId="76" type="noConversion"/>
  </si>
  <si>
    <t>화강석
0.98*0.67*0.4</t>
    <phoneticPr fontId="76" type="noConversion"/>
  </si>
  <si>
    <t>화강석
0.28*1.5</t>
    <phoneticPr fontId="76" type="noConversion"/>
  </si>
  <si>
    <t>자연석
8.0*0.5</t>
    <phoneticPr fontId="76" type="noConversion"/>
  </si>
  <si>
    <t>화강석
0.86*0.6*0.2</t>
    <phoneticPr fontId="76" type="noConversion"/>
  </si>
  <si>
    <t>좌대</t>
    <phoneticPr fontId="76" type="noConversion"/>
  </si>
  <si>
    <t>화강연마석
0.48*0.25*1.6</t>
    <phoneticPr fontId="76" type="noConversion"/>
  </si>
  <si>
    <t>화강석
0.88*0.61*0.48</t>
    <phoneticPr fontId="76" type="noConversion"/>
  </si>
  <si>
    <t>갓머리</t>
    <phoneticPr fontId="76" type="noConversion"/>
  </si>
  <si>
    <t>화강석
0.38*0.3*0.15</t>
    <phoneticPr fontId="76" type="noConversion"/>
  </si>
  <si>
    <t>잔대</t>
    <phoneticPr fontId="76" type="noConversion"/>
  </si>
  <si>
    <t>화강석
0.23*0.2*0.15</t>
    <phoneticPr fontId="76" type="noConversion"/>
  </si>
  <si>
    <t>화강석
0.8*0.4*0.25</t>
    <phoneticPr fontId="76" type="noConversion"/>
  </si>
  <si>
    <t>화강석
1.24*0.8*0.5</t>
    <phoneticPr fontId="76" type="noConversion"/>
  </si>
  <si>
    <t>산4</t>
    <phoneticPr fontId="76" type="noConversion"/>
  </si>
  <si>
    <t>화강석
0.22*0.13*0.1</t>
    <phoneticPr fontId="76" type="noConversion"/>
  </si>
  <si>
    <t>화강석
0.41*0.14*0.15</t>
    <phoneticPr fontId="76" type="noConversion"/>
  </si>
  <si>
    <t>화강연마석
0.75*0.45*0.2</t>
    <phoneticPr fontId="76" type="noConversion"/>
  </si>
  <si>
    <t>0.02*1.5</t>
    <phoneticPr fontId="76" type="noConversion"/>
  </si>
  <si>
    <t>자연석
8.0*0.25</t>
    <phoneticPr fontId="76" type="noConversion"/>
  </si>
  <si>
    <t>기</t>
  </si>
  <si>
    <t>산154-1</t>
    <phoneticPr fontId="76" type="noConversion"/>
  </si>
  <si>
    <t>천곡동</t>
    <phoneticPr fontId="76" type="noConversion"/>
  </si>
  <si>
    <t>화강석
0.24*1.5</t>
    <phoneticPr fontId="76" type="noConversion"/>
  </si>
  <si>
    <t>화강석
0.18*0.15*0.15</t>
    <phoneticPr fontId="76" type="noConversion"/>
  </si>
  <si>
    <t>화강석
0.77*0.1*0.4</t>
    <phoneticPr fontId="76" type="noConversion"/>
  </si>
  <si>
    <t>유좌</t>
    <phoneticPr fontId="76" type="noConversion"/>
  </si>
  <si>
    <t>화강석
0.76*0.45*0.2</t>
    <phoneticPr fontId="76" type="noConversion"/>
  </si>
  <si>
    <t>장대석
9.0*0.1</t>
    <phoneticPr fontId="76" type="noConversion"/>
  </si>
  <si>
    <t>벌</t>
    <phoneticPr fontId="76" type="noConversion"/>
  </si>
  <si>
    <t>화강석
2.7*0.45*9조각</t>
    <phoneticPr fontId="76" type="noConversion"/>
  </si>
  <si>
    <t>원형둘레석</t>
    <phoneticPr fontId="76" type="noConversion"/>
  </si>
  <si>
    <t>화강석
0.46*0.14*0.18</t>
    <phoneticPr fontId="76" type="noConversion"/>
  </si>
  <si>
    <t>화강석
0.92*0.12*0.1</t>
    <phoneticPr fontId="76" type="noConversion"/>
  </si>
  <si>
    <t>화강연마석
0.92*0.62*0.22</t>
    <phoneticPr fontId="76" type="noConversion"/>
  </si>
  <si>
    <t>화강석
0.95*0.7</t>
    <phoneticPr fontId="76" type="noConversion"/>
  </si>
  <si>
    <t>사자상</t>
    <phoneticPr fontId="76" type="noConversion"/>
  </si>
  <si>
    <t>장대석
12.0*0.1</t>
    <phoneticPr fontId="76" type="noConversion"/>
  </si>
  <si>
    <t>화강연마석
0.91*0.62*0.22</t>
    <phoneticPr fontId="76" type="noConversion"/>
  </si>
  <si>
    <t>단장</t>
  </si>
  <si>
    <t>분묘</t>
  </si>
  <si>
    <t>화강석
0.25*1.5</t>
    <phoneticPr fontId="76" type="noConversion"/>
  </si>
  <si>
    <t>화강석
0.23*0.15*0.15</t>
    <phoneticPr fontId="76" type="noConversion"/>
  </si>
  <si>
    <t>화강석
0.85*0.05*0.45</t>
    <phoneticPr fontId="76" type="noConversion"/>
  </si>
  <si>
    <t>화강석
0.85*0.55*0.25</t>
    <phoneticPr fontId="76" type="noConversion"/>
  </si>
  <si>
    <t>자연석
5.0*0.8</t>
    <phoneticPr fontId="76" type="noConversion"/>
  </si>
  <si>
    <t>화강석
0.15*0.15*0.15</t>
    <phoneticPr fontId="76" type="noConversion"/>
  </si>
  <si>
    <t>화강석
0.75*0.1*0.4</t>
    <phoneticPr fontId="76" type="noConversion"/>
  </si>
  <si>
    <t>화강석
0.75*0.45*0.25</t>
    <phoneticPr fontId="76" type="noConversion"/>
  </si>
  <si>
    <t>0.5*1.3</t>
    <phoneticPr fontId="76" type="noConversion"/>
  </si>
  <si>
    <t>0.7*1.1</t>
    <phoneticPr fontId="76" type="noConversion"/>
  </si>
  <si>
    <t>황금측백</t>
    <phoneticPr fontId="76" type="noConversion"/>
  </si>
  <si>
    <t>1.0*1.1</t>
    <phoneticPr fontId="76" type="noConversion"/>
  </si>
  <si>
    <t>914-2</t>
    <phoneticPr fontId="76" type="noConversion"/>
  </si>
  <si>
    <t>산3</t>
    <phoneticPr fontId="76" type="noConversion"/>
  </si>
  <si>
    <t>미분할</t>
    <phoneticPr fontId="76" type="noConversion"/>
  </si>
  <si>
    <t>산2</t>
    <phoneticPr fontId="76" type="noConversion"/>
  </si>
  <si>
    <t>화강석
0.2*0.15*0.15</t>
    <phoneticPr fontId="76" type="noConversion"/>
  </si>
  <si>
    <t>0.01*4.0</t>
    <phoneticPr fontId="76" type="noConversion"/>
  </si>
  <si>
    <t>0.4*6.0</t>
    <phoneticPr fontId="76" type="noConversion"/>
  </si>
  <si>
    <t>견치석
10.0*0.2</t>
    <phoneticPr fontId="76" type="noConversion"/>
  </si>
  <si>
    <t>견치석
10.0*0.35</t>
    <phoneticPr fontId="76" type="noConversion"/>
  </si>
  <si>
    <t>화강석
0.35*0.12*0.15</t>
    <phoneticPr fontId="76" type="noConversion"/>
  </si>
  <si>
    <t>화강석
0.9*0.1*0.4</t>
    <phoneticPr fontId="76" type="noConversion"/>
  </si>
  <si>
    <t>화강석
0.9*0.6*0.22</t>
    <phoneticPr fontId="76" type="noConversion"/>
  </si>
  <si>
    <t>산신향로석</t>
    <phoneticPr fontId="76" type="noConversion"/>
  </si>
  <si>
    <t>화강판석
0.75*0.35*0.04</t>
    <phoneticPr fontId="76" type="noConversion"/>
  </si>
  <si>
    <t>산신상석</t>
    <phoneticPr fontId="76" type="noConversion"/>
  </si>
  <si>
    <t>0.5*7.5</t>
    <phoneticPr fontId="76" type="noConversion"/>
  </si>
  <si>
    <t>자연석
10.0*2.0</t>
    <phoneticPr fontId="76" type="noConversion"/>
  </si>
  <si>
    <t>화강석
0.9*0.6*0.25</t>
    <phoneticPr fontId="76" type="noConversion"/>
  </si>
  <si>
    <t>오석
0.58*0.28*1.8</t>
    <phoneticPr fontId="76" type="noConversion"/>
  </si>
  <si>
    <t>화강석
0.9*0.6*0.55</t>
    <phoneticPr fontId="76" type="noConversion"/>
  </si>
  <si>
    <t>화강석
2.8*0.45*7조각</t>
    <phoneticPr fontId="76" type="noConversion"/>
  </si>
  <si>
    <t>화강석
0.37*0.13*0.1</t>
    <phoneticPr fontId="76" type="noConversion"/>
  </si>
  <si>
    <t>화강석
0.9*0.05*0.2</t>
    <phoneticPr fontId="76" type="noConversion"/>
  </si>
  <si>
    <t>화강석
0.6*0.17*0.2</t>
    <phoneticPr fontId="76" type="noConversion"/>
  </si>
  <si>
    <t>화강석
0.8*0.25*0.45</t>
    <phoneticPr fontId="76" type="noConversion"/>
  </si>
  <si>
    <t>산신반월석</t>
    <phoneticPr fontId="76" type="noConversion"/>
  </si>
  <si>
    <t>화강석
0.7*0.15*0.1</t>
    <phoneticPr fontId="76" type="noConversion"/>
  </si>
  <si>
    <t>산신혼유석</t>
    <phoneticPr fontId="76" type="noConversion"/>
  </si>
  <si>
    <t>화강석
0.85*0.5*0.18</t>
    <phoneticPr fontId="76" type="noConversion"/>
  </si>
  <si>
    <t>자연석
11.0*0.6</t>
    <phoneticPr fontId="76" type="noConversion"/>
  </si>
  <si>
    <t>화강석
0.85*0.5*0.2</t>
    <phoneticPr fontId="76" type="noConversion"/>
  </si>
  <si>
    <t>오석
0.55*0.24*1.5</t>
    <phoneticPr fontId="76" type="noConversion"/>
  </si>
  <si>
    <t>화강석
0.87*0.5*0.54</t>
    <phoneticPr fontId="76" type="noConversion"/>
  </si>
  <si>
    <t>화강석
3.0*0.5*7조각</t>
    <phoneticPr fontId="76" type="noConversion"/>
  </si>
  <si>
    <t>화강석
0.6*0.2*0.25</t>
    <phoneticPr fontId="76" type="noConversion"/>
  </si>
  <si>
    <t>화강석
0.22*0.2</t>
    <phoneticPr fontId="76" type="noConversion"/>
  </si>
  <si>
    <t>화강석
0.85*0.12*0.1</t>
    <phoneticPr fontId="76" type="noConversion"/>
  </si>
  <si>
    <t>화강석
1.1*0.75*0.29</t>
    <phoneticPr fontId="76" type="noConversion"/>
  </si>
  <si>
    <t>자연석
7.5*0.5</t>
    <phoneticPr fontId="76" type="noConversion"/>
  </si>
  <si>
    <t>자연석
1.6*0.15</t>
    <phoneticPr fontId="76" type="noConversion"/>
  </si>
  <si>
    <t>화강석
0.6*0.07*0.3</t>
    <phoneticPr fontId="76" type="noConversion"/>
  </si>
  <si>
    <t>화강판석
0.6*0.43*0.1</t>
    <phoneticPr fontId="76" type="noConversion"/>
  </si>
  <si>
    <t>자연견치석
12.0*0.45</t>
    <phoneticPr fontId="76" type="noConversion"/>
  </si>
  <si>
    <t>화강석
0.49*0.15*0.2</t>
    <phoneticPr fontId="76" type="noConversion"/>
  </si>
  <si>
    <t>화강석
0.2*0.15</t>
    <phoneticPr fontId="76" type="noConversion"/>
  </si>
  <si>
    <t>화강석
1.0*0.08*0.4</t>
    <phoneticPr fontId="76" type="noConversion"/>
  </si>
  <si>
    <t>화강석
1.0*0.17*0.3</t>
    <phoneticPr fontId="76" type="noConversion"/>
  </si>
  <si>
    <t>손좌</t>
    <phoneticPr fontId="76" type="noConversion"/>
  </si>
  <si>
    <t>화강석
1.0*0.7*0.25</t>
    <phoneticPr fontId="76" type="noConversion"/>
  </si>
  <si>
    <t>0.3*6.5</t>
    <phoneticPr fontId="76" type="noConversion"/>
  </si>
  <si>
    <t>산2-3</t>
    <phoneticPr fontId="76" type="noConversion"/>
  </si>
  <si>
    <t>0.7*1.5</t>
    <phoneticPr fontId="76" type="noConversion"/>
  </si>
  <si>
    <t>잣나무2</t>
  </si>
  <si>
    <t>0.3*9.0</t>
    <phoneticPr fontId="76" type="noConversion"/>
  </si>
  <si>
    <t>잣나무1</t>
    <phoneticPr fontId="76" type="noConversion"/>
  </si>
  <si>
    <t>견치석
24.0*0.7</t>
    <phoneticPr fontId="76" type="noConversion"/>
  </si>
  <si>
    <t>아미축</t>
    <phoneticPr fontId="76" type="noConversion"/>
  </si>
  <si>
    <t>견치석
13.0*0.8</t>
    <phoneticPr fontId="76" type="noConversion"/>
  </si>
  <si>
    <t>화강석
0.9*0.5*0.2</t>
    <phoneticPr fontId="76" type="noConversion"/>
  </si>
  <si>
    <t>오석
0.54*0.24*1.5</t>
    <phoneticPr fontId="76" type="noConversion"/>
  </si>
  <si>
    <t>화강석
0.9*0.57*0.6</t>
    <phoneticPr fontId="76" type="noConversion"/>
  </si>
  <si>
    <t>화강석
3.2*0.45*7조각</t>
    <phoneticPr fontId="76" type="noConversion"/>
  </si>
  <si>
    <t>화강석
0.27*0.2*0.2</t>
    <phoneticPr fontId="76" type="noConversion"/>
  </si>
  <si>
    <t>화강석
0.5*0.2*0.15</t>
    <phoneticPr fontId="76" type="noConversion"/>
  </si>
  <si>
    <t>화강석
0.98*0.65*0.32</t>
    <phoneticPr fontId="76" type="noConversion"/>
  </si>
  <si>
    <t>자연석
7.0*0.5</t>
    <phoneticPr fontId="76" type="noConversion"/>
  </si>
  <si>
    <t>자연석
7.5*0.45</t>
    <phoneticPr fontId="76" type="noConversion"/>
  </si>
  <si>
    <t>견치석
15.0*0.65</t>
    <phoneticPr fontId="76" type="noConversion"/>
  </si>
  <si>
    <t>산151-1</t>
    <phoneticPr fontId="76" type="noConversion"/>
  </si>
  <si>
    <t>자연석
10.0*0.3</t>
    <phoneticPr fontId="76" type="noConversion"/>
  </si>
  <si>
    <t>화강석
0.2*0.17*0.15</t>
    <phoneticPr fontId="76" type="noConversion"/>
  </si>
  <si>
    <t>화강석
0.85*0.55*0.2</t>
    <phoneticPr fontId="76" type="noConversion"/>
  </si>
  <si>
    <t>화강석
0.8*0.1*0.15</t>
    <phoneticPr fontId="76" type="noConversion"/>
  </si>
  <si>
    <t>화강석
0.8*0.52*0.2</t>
    <phoneticPr fontId="76" type="noConversion"/>
  </si>
  <si>
    <t>자연석
7.0*0.35</t>
    <phoneticPr fontId="76" type="noConversion"/>
  </si>
  <si>
    <t>망자와의 
관계</t>
    <phoneticPr fontId="6" type="noConversion"/>
  </si>
  <si>
    <t>전화번호</t>
    <phoneticPr fontId="6" type="noConversion"/>
  </si>
  <si>
    <t>주민등록번호</t>
    <phoneticPr fontId="6" type="noConversion"/>
  </si>
  <si>
    <t>연고자</t>
    <phoneticPr fontId="6" type="noConversion"/>
  </si>
  <si>
    <t>토지
일련번호</t>
    <phoneticPr fontId="6" type="noConversion"/>
  </si>
  <si>
    <t>토지소유자</t>
    <phoneticPr fontId="6" type="noConversion"/>
  </si>
  <si>
    <t>편입
지번</t>
    <phoneticPr fontId="6" type="noConversion"/>
  </si>
  <si>
    <t>당초
지번</t>
    <phoneticPr fontId="6" type="noConversion"/>
  </si>
  <si>
    <t>소재지
(울산광역시 북구 달천동,천곡동)</t>
    <phoneticPr fontId="6" type="noConversion"/>
  </si>
  <si>
    <t>분묘
번호</t>
    <phoneticPr fontId="6" type="noConversion"/>
  </si>
  <si>
    <r>
      <t>█</t>
    </r>
    <r>
      <rPr>
        <b/>
        <sz val="12"/>
        <rFont val="굴림체"/>
        <family val="3"/>
        <charset val="129"/>
      </rPr>
      <t xml:space="preserve"> 사업시행자: ㈜디에이치아이 외 25개사 대표이사 김효환</t>
    </r>
    <phoneticPr fontId="6" type="noConversion"/>
  </si>
  <si>
    <r>
      <t>█</t>
    </r>
    <r>
      <rPr>
        <b/>
        <sz val="12"/>
        <rFont val="굴림체"/>
        <family val="3"/>
        <charset val="129"/>
      </rPr>
      <t xml:space="preserve"> 사  업  명: 모바일테크밸리 일반산업단지 조성사업</t>
    </r>
    <phoneticPr fontId="6" type="noConversion"/>
  </si>
  <si>
    <t>분 묘 조 서</t>
    <phoneticPr fontId="6" type="noConversion"/>
  </si>
</sst>
</file>

<file path=xl/styles.xml><?xml version="1.0" encoding="utf-8"?>
<styleSheet xmlns="http://schemas.openxmlformats.org/spreadsheetml/2006/main">
  <numFmts count="32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_);[Red]\(0\)"/>
    <numFmt numFmtId="177" formatCode="_ * #,##0_ ;_ * \-#,##0_ ;_ * &quot;-&quot;_ ;_ @_ "/>
    <numFmt numFmtId="178" formatCode="_ * #,##0.00_ ;_ * \-#,##0.00_ ;_ * &quot;-&quot;??_ ;_ @_ "/>
    <numFmt numFmtId="179" formatCode="_-* #,##0.0_-;\-* #,##0.0_-;_-* &quot;-&quot;_-;_-@_-"/>
    <numFmt numFmtId="180" formatCode="_-* #,##0.0_-;\-* #,##0.0_-;_-* &quot;-&quot;?_-;_-@_-"/>
    <numFmt numFmtId="181" formatCode="0.00_);[Red]\(0.00\)"/>
    <numFmt numFmtId="182" formatCode="#."/>
    <numFmt numFmtId="183" formatCode="#.00"/>
    <numFmt numFmtId="184" formatCode="%#.00"/>
    <numFmt numFmtId="185" formatCode="#,##0."/>
    <numFmt numFmtId="186" formatCode="&quot;SFr.&quot;#,##0.00;[Red]&quot;SFr.&quot;\-#,##0.00"/>
    <numFmt numFmtId="187" formatCode="#,##0_);[Red]\(#,##0\)"/>
    <numFmt numFmtId="188" formatCode="#,##0.0000"/>
    <numFmt numFmtId="189" formatCode="#,##0.000%"/>
    <numFmt numFmtId="190" formatCode="#,##0_ "/>
    <numFmt numFmtId="191" formatCode="\$#.00"/>
    <numFmt numFmtId="192" formatCode="\$#."/>
    <numFmt numFmtId="193" formatCode="#,##0.0000;[Red]\(#,##0.0000\)"/>
    <numFmt numFmtId="194" formatCode="&quot;$&quot;#,##0.00;[Red]&quot;$&quot;\-#,##0.00"/>
    <numFmt numFmtId="195" formatCode="&quot;RM&quot;#,##0_);[Red]\(&quot;RM&quot;#,##0\)"/>
    <numFmt numFmtId="196" formatCode="0_ "/>
    <numFmt numFmtId="197" formatCode="0.0_);[Red]\(0.0\)"/>
    <numFmt numFmtId="198" formatCode="#,##0.00_);[Red]\(#,##0.00\)"/>
    <numFmt numFmtId="199" formatCode="#,##0.0_);[Red]\(#,##0.0\)"/>
    <numFmt numFmtId="200" formatCode="_ &quot;₩&quot;* #,##0.00_ ;_ &quot;₩&quot;* &quot;₩&quot;&quot;₩&quot;&quot;₩&quot;&quot;₩&quot;\-#,##0.00_ ;_ &quot;₩&quot;* &quot;-&quot;??_ ;_ @_ "/>
    <numFmt numFmtId="201" formatCode="#,##0_);\(#,##0\)"/>
  </numFmts>
  <fonts count="88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굴림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µ¸¿ò"/>
      <family val="3"/>
      <charset val="129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돋움"/>
      <family val="3"/>
      <charset val="129"/>
    </font>
    <font>
      <sz val="11"/>
      <color theme="0"/>
      <name val="돋움"/>
      <family val="3"/>
      <charset val="129"/>
    </font>
    <font>
      <sz val="11"/>
      <color rgb="FFFF0000"/>
      <name val="돋움"/>
      <family val="3"/>
      <charset val="129"/>
    </font>
    <font>
      <b/>
      <sz val="11"/>
      <color rgb="FFFA7D00"/>
      <name val="돋움"/>
      <family val="3"/>
      <charset val="129"/>
    </font>
    <font>
      <sz val="11"/>
      <color rgb="FF9C0006"/>
      <name val="돋움"/>
      <family val="3"/>
      <charset val="129"/>
    </font>
    <font>
      <sz val="11"/>
      <color rgb="FF9C6500"/>
      <name val="돋움"/>
      <family val="3"/>
      <charset val="129"/>
    </font>
    <font>
      <i/>
      <sz val="11"/>
      <color rgb="FF7F7F7F"/>
      <name val="돋움"/>
      <family val="3"/>
      <charset val="129"/>
    </font>
    <font>
      <b/>
      <sz val="11"/>
      <color theme="0"/>
      <name val="돋움"/>
      <family val="3"/>
      <charset val="129"/>
    </font>
    <font>
      <sz val="11"/>
      <color rgb="FFFA7D00"/>
      <name val="돋움"/>
      <family val="3"/>
      <charset val="129"/>
    </font>
    <font>
      <b/>
      <sz val="11"/>
      <color theme="1"/>
      <name val="돋움"/>
      <family val="3"/>
      <charset val="129"/>
    </font>
    <font>
      <sz val="11"/>
      <color rgb="FF3F3F76"/>
      <name val="돋움"/>
      <family val="3"/>
      <charset val="129"/>
    </font>
    <font>
      <b/>
      <sz val="15"/>
      <color theme="3"/>
      <name val="돋움"/>
      <family val="3"/>
      <charset val="129"/>
    </font>
    <font>
      <b/>
      <sz val="13"/>
      <color theme="3"/>
      <name val="돋움"/>
      <family val="3"/>
      <charset val="129"/>
    </font>
    <font>
      <b/>
      <sz val="11"/>
      <color theme="3"/>
      <name val="돋움"/>
      <family val="3"/>
      <charset val="129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돋움"/>
      <family val="3"/>
      <charset val="129"/>
    </font>
    <font>
      <b/>
      <sz val="11"/>
      <color rgb="FF3F3F3F"/>
      <name val="돋움"/>
      <family val="3"/>
      <charset val="129"/>
    </font>
    <font>
      <b/>
      <sz val="20"/>
      <color theme="1"/>
      <name val="굴림"/>
      <family val="3"/>
      <charset val="129"/>
    </font>
    <font>
      <sz val="20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9"/>
      <color theme="1"/>
      <name val="굴림"/>
      <family val="3"/>
      <charset val="129"/>
    </font>
    <font>
      <sz val="9"/>
      <name val="굴림"/>
      <family val="3"/>
      <charset val="129"/>
    </font>
    <font>
      <sz val="10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sz val="12"/>
      <name val="바탕체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2"/>
      <name val="¹UAAA¼"/>
      <family val="3"/>
      <charset val="129"/>
    </font>
    <font>
      <sz val="10"/>
      <name val="MS Sans Serif"/>
      <family val="2"/>
    </font>
    <font>
      <sz val="10"/>
      <name val="바탕체"/>
      <family val="1"/>
      <charset val="129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1"/>
      <name val="Helv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4"/>
      <name val="뼻뮝"/>
      <family val="1"/>
      <charset val="129"/>
    </font>
    <font>
      <sz val="1"/>
      <color indexed="0"/>
      <name val="Courier"/>
      <family val="3"/>
    </font>
    <font>
      <sz val="11"/>
      <name val="굴림체"/>
      <family val="3"/>
      <charset val="129"/>
    </font>
    <font>
      <sz val="12"/>
      <name val="뼻뮝"/>
      <family val="1"/>
      <charset val="129"/>
    </font>
    <font>
      <b/>
      <sz val="11"/>
      <color rgb="FFFF0000"/>
      <name val="굴림"/>
      <family val="3"/>
      <charset val="129"/>
    </font>
    <font>
      <sz val="8"/>
      <name val="맑은 고딕"/>
      <family val="2"/>
      <charset val="129"/>
      <scheme val="minor"/>
    </font>
    <font>
      <sz val="9"/>
      <name val="굴림체"/>
      <family val="3"/>
      <charset val="129"/>
    </font>
    <font>
      <b/>
      <sz val="12"/>
      <name val="굴림체"/>
      <family val="3"/>
      <charset val="129"/>
    </font>
    <font>
      <b/>
      <sz val="10"/>
      <name val="굴림체"/>
      <family val="3"/>
      <charset val="129"/>
    </font>
    <font>
      <sz val="11"/>
      <name val="돋움체"/>
      <family val="3"/>
      <charset val="129"/>
    </font>
    <font>
      <b/>
      <sz val="11"/>
      <name val="굴림체"/>
      <family val="3"/>
      <charset val="129"/>
    </font>
    <font>
      <b/>
      <sz val="12"/>
      <name val="돋움"/>
      <family val="3"/>
      <charset val="129"/>
    </font>
    <font>
      <b/>
      <sz val="20"/>
      <name val="굴림체"/>
      <family val="3"/>
      <charset val="129"/>
    </font>
    <font>
      <b/>
      <sz val="30"/>
      <name val="굴림체"/>
      <family val="3"/>
      <charset val="129"/>
    </font>
    <font>
      <sz val="10"/>
      <name val="μ¸¿oA¼"/>
      <family val="3"/>
      <charset val="129"/>
    </font>
    <font>
      <sz val="14"/>
      <name val="뼥?ⓒ"/>
      <family val="3"/>
      <charset val="129"/>
    </font>
    <font>
      <sz val="9"/>
      <name val="돋움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</borders>
  <cellStyleXfs count="6456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7" fillId="3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42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6" fillId="0" borderId="13" applyNumberFormat="0" applyAlignment="0" applyProtection="0">
      <alignment horizontal="left" vertical="center"/>
    </xf>
    <xf numFmtId="0" fontId="26" fillId="0" borderId="14">
      <alignment horizontal="left" vertical="center"/>
    </xf>
    <xf numFmtId="0" fontId="8" fillId="5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54" borderId="15" applyNumberFormat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10" fillId="54" borderId="15" applyNumberFormat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10" fillId="54" borderId="15" applyNumberFormat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27" fillId="8" borderId="8" applyNumberFormat="0" applyFont="0" applyAlignment="0" applyProtection="0">
      <alignment vertical="center"/>
    </xf>
    <xf numFmtId="0" fontId="27" fillId="8" borderId="8" applyNumberFormat="0" applyFont="0" applyAlignment="0" applyProtection="0">
      <alignment vertical="center"/>
    </xf>
    <xf numFmtId="0" fontId="27" fillId="8" borderId="8" applyNumberFormat="0" applyFont="0" applyAlignment="0" applyProtection="0">
      <alignment vertical="center"/>
    </xf>
    <xf numFmtId="0" fontId="27" fillId="8" borderId="8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5" fillId="55" borderId="16" applyNumberFormat="0" applyFont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4" fillId="57" borderId="17" applyNumberFormat="0" applyAlignment="0" applyProtection="0">
      <alignment vertical="center"/>
    </xf>
    <xf numFmtId="0" fontId="34" fillId="7" borderId="7" applyNumberFormat="0" applyAlignment="0" applyProtection="0">
      <alignment vertical="center"/>
    </xf>
    <xf numFmtId="0" fontId="14" fillId="57" borderId="17" applyNumberFormat="0" applyAlignment="0" applyProtection="0">
      <alignment vertical="center"/>
    </xf>
    <xf numFmtId="0" fontId="34" fillId="7" borderId="7" applyNumberFormat="0" applyAlignment="0" applyProtection="0">
      <alignment vertical="center"/>
    </xf>
    <xf numFmtId="0" fontId="14" fillId="57" borderId="17" applyNumberFormat="0" applyAlignment="0" applyProtection="0">
      <alignment vertical="center"/>
    </xf>
    <xf numFmtId="0" fontId="34" fillId="7" borderId="7" applyNumberFormat="0" applyAlignment="0" applyProtection="0">
      <alignment vertical="center"/>
    </xf>
    <xf numFmtId="0" fontId="34" fillId="7" borderId="7" applyNumberFormat="0" applyAlignment="0" applyProtection="0">
      <alignment vertical="center"/>
    </xf>
    <xf numFmtId="41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7" fillId="41" borderId="15" applyNumberFormat="0" applyAlignment="0" applyProtection="0">
      <alignment vertical="center"/>
    </xf>
    <xf numFmtId="0" fontId="37" fillId="5" borderId="4" applyNumberFormat="0" applyAlignment="0" applyProtection="0">
      <alignment vertical="center"/>
    </xf>
    <xf numFmtId="0" fontId="17" fillId="41" borderId="15" applyNumberFormat="0" applyAlignment="0" applyProtection="0">
      <alignment vertical="center"/>
    </xf>
    <xf numFmtId="0" fontId="37" fillId="5" borderId="4" applyNumberFormat="0" applyAlignment="0" applyProtection="0">
      <alignment vertical="center"/>
    </xf>
    <xf numFmtId="0" fontId="17" fillId="41" borderId="15" applyNumberFormat="0" applyAlignment="0" applyProtection="0">
      <alignment vertical="center"/>
    </xf>
    <xf numFmtId="0" fontId="37" fillId="5" borderId="4" applyNumberFormat="0" applyAlignment="0" applyProtection="0">
      <alignment vertical="center"/>
    </xf>
    <xf numFmtId="0" fontId="37" fillId="5" borderId="4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23" fillId="54" borderId="23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23" fillId="54" borderId="23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23" fillId="54" borderId="23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41" fontId="5" fillId="0" borderId="0" applyFont="0" applyFill="0" applyBorder="0" applyAlignment="0" applyProtection="0"/>
    <xf numFmtId="0" fontId="55" fillId="0" borderId="0">
      <alignment vertical="center"/>
    </xf>
    <xf numFmtId="182" fontId="56" fillId="0" borderId="0">
      <protection locked="0"/>
    </xf>
    <xf numFmtId="0" fontId="57" fillId="0" borderId="0">
      <protection locked="0"/>
    </xf>
    <xf numFmtId="182" fontId="56" fillId="0" borderId="0">
      <protection locked="0"/>
    </xf>
    <xf numFmtId="183" fontId="57" fillId="0" borderId="0">
      <protection locked="0"/>
    </xf>
    <xf numFmtId="182" fontId="56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182" fontId="56" fillId="0" borderId="0">
      <protection locked="0"/>
    </xf>
    <xf numFmtId="0" fontId="57" fillId="0" borderId="0">
      <protection locked="0"/>
    </xf>
    <xf numFmtId="182" fontId="56" fillId="0" borderId="0">
      <protection locked="0"/>
    </xf>
    <xf numFmtId="184" fontId="57" fillId="0" borderId="0">
      <protection locked="0"/>
    </xf>
    <xf numFmtId="0" fontId="60" fillId="0" borderId="0"/>
    <xf numFmtId="4" fontId="57" fillId="0" borderId="0">
      <protection locked="0"/>
    </xf>
    <xf numFmtId="185" fontId="57" fillId="0" borderId="0">
      <protection locked="0"/>
    </xf>
    <xf numFmtId="182" fontId="56" fillId="0" borderId="0">
      <protection locked="0"/>
    </xf>
    <xf numFmtId="182" fontId="56" fillId="0" borderId="0">
      <protection locked="0"/>
    </xf>
    <xf numFmtId="186" fontId="61" fillId="0" borderId="0" applyFill="0" applyBorder="0" applyAlignment="0"/>
    <xf numFmtId="0" fontId="62" fillId="0" borderId="0"/>
    <xf numFmtId="0" fontId="57" fillId="0" borderId="28">
      <protection locked="0"/>
    </xf>
    <xf numFmtId="182" fontId="56" fillId="0" borderId="28">
      <protection locked="0"/>
    </xf>
    <xf numFmtId="187" fontId="5" fillId="0" borderId="0">
      <protection locked="0"/>
    </xf>
    <xf numFmtId="177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5" fillId="0" borderId="0" applyNumberFormat="0" applyAlignment="0">
      <alignment horizontal="left"/>
    </xf>
    <xf numFmtId="187" fontId="5" fillId="0" borderId="0">
      <protection locked="0"/>
    </xf>
    <xf numFmtId="188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187" fontId="5" fillId="0" borderId="0">
      <protection locked="0"/>
    </xf>
    <xf numFmtId="190" fontId="61" fillId="0" borderId="0">
      <alignment horizontal="center" vertical="center"/>
    </xf>
    <xf numFmtId="182" fontId="56" fillId="0" borderId="0">
      <protection locked="0"/>
    </xf>
    <xf numFmtId="182" fontId="56" fillId="0" borderId="0">
      <protection locked="0"/>
    </xf>
    <xf numFmtId="191" fontId="57" fillId="0" borderId="0">
      <protection locked="0"/>
    </xf>
    <xf numFmtId="192" fontId="57" fillId="0" borderId="0">
      <protection locked="0"/>
    </xf>
    <xf numFmtId="0" fontId="5" fillId="0" borderId="0" applyNumberFormat="0" applyAlignment="0">
      <alignment horizontal="left"/>
    </xf>
    <xf numFmtId="187" fontId="5" fillId="0" borderId="0">
      <protection locked="0"/>
    </xf>
    <xf numFmtId="38" fontId="63" fillId="59" borderId="0" applyNumberFormat="0" applyBorder="0" applyAlignment="0" applyProtection="0"/>
    <xf numFmtId="0" fontId="64" fillId="0" borderId="0">
      <alignment horizontal="left"/>
    </xf>
    <xf numFmtId="187" fontId="5" fillId="0" borderId="0">
      <protection locked="0"/>
    </xf>
    <xf numFmtId="187" fontId="5" fillId="0" borderId="0">
      <protection locked="0"/>
    </xf>
    <xf numFmtId="0" fontId="5" fillId="0" borderId="0" applyNumberFormat="0" applyFill="0" applyBorder="0" applyAlignment="0" applyProtection="0"/>
    <xf numFmtId="10" fontId="63" fillId="59" borderId="29" applyNumberFormat="0" applyBorder="0" applyAlignment="0" applyProtection="0"/>
    <xf numFmtId="0" fontId="65" fillId="0" borderId="30"/>
    <xf numFmtId="0" fontId="55" fillId="0" borderId="0"/>
    <xf numFmtId="0" fontId="25" fillId="0" borderId="0"/>
    <xf numFmtId="187" fontId="5" fillId="0" borderId="0">
      <protection locked="0"/>
    </xf>
    <xf numFmtId="10" fontId="25" fillId="0" borderId="0" applyFont="0" applyFill="0" applyBorder="0" applyAlignment="0" applyProtection="0"/>
    <xf numFmtId="187" fontId="5" fillId="0" borderId="0">
      <protection locked="0"/>
    </xf>
    <xf numFmtId="30" fontId="5" fillId="0" borderId="0" applyNumberFormat="0" applyFill="0" applyBorder="0" applyAlignment="0" applyProtection="0">
      <alignment horizontal="left"/>
    </xf>
    <xf numFmtId="0" fontId="65" fillId="0" borderId="0"/>
    <xf numFmtId="40" fontId="5" fillId="0" borderId="0" applyBorder="0">
      <alignment horizontal="right"/>
    </xf>
    <xf numFmtId="0" fontId="66" fillId="0" borderId="0" applyFill="0" applyBorder="0" applyProtection="0">
      <alignment horizontal="centerContinuous" vertical="center"/>
    </xf>
    <xf numFmtId="0" fontId="67" fillId="59" borderId="0" applyFill="0" applyBorder="0" applyProtection="0">
      <alignment horizontal="center" vertical="center"/>
    </xf>
    <xf numFmtId="187" fontId="5" fillId="0" borderId="31">
      <protection locked="0"/>
    </xf>
    <xf numFmtId="0" fontId="5" fillId="0" borderId="32">
      <alignment horizontal="left"/>
    </xf>
    <xf numFmtId="2" fontId="68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93" fontId="67" fillId="0" borderId="0"/>
    <xf numFmtId="193" fontId="67" fillId="0" borderId="0"/>
    <xf numFmtId="193" fontId="67" fillId="0" borderId="0"/>
    <xf numFmtId="193" fontId="67" fillId="0" borderId="0"/>
    <xf numFmtId="193" fontId="67" fillId="0" borderId="0"/>
    <xf numFmtId="193" fontId="67" fillId="0" borderId="0"/>
    <xf numFmtId="193" fontId="67" fillId="0" borderId="0"/>
    <xf numFmtId="193" fontId="67" fillId="0" borderId="0"/>
    <xf numFmtId="193" fontId="67" fillId="0" borderId="0"/>
    <xf numFmtId="193" fontId="67" fillId="0" borderId="0"/>
    <xf numFmtId="193" fontId="67" fillId="0" borderId="0"/>
    <xf numFmtId="0" fontId="68" fillId="0" borderId="0" applyFont="0" applyFill="0" applyBorder="0" applyAlignment="0" applyProtection="0"/>
    <xf numFmtId="3" fontId="60" fillId="0" borderId="33">
      <alignment horizontal="center"/>
    </xf>
    <xf numFmtId="0" fontId="57" fillId="0" borderId="0"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40" fontId="71" fillId="0" borderId="0" applyFont="0" applyFill="0" applyBorder="0" applyAlignment="0" applyProtection="0"/>
    <xf numFmtId="38" fontId="71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71" fillId="0" borderId="0" applyFont="0" applyFill="0" applyBorder="0" applyAlignment="0" applyProtection="0"/>
    <xf numFmtId="182" fontId="72" fillId="0" borderId="0">
      <protection locked="0"/>
    </xf>
    <xf numFmtId="9" fontId="73" fillId="59" borderId="0" applyFill="0" applyBorder="0" applyProtection="0">
      <alignment horizontal="right"/>
    </xf>
    <xf numFmtId="10" fontId="73" fillId="0" borderId="0" applyFill="0" applyBorder="0" applyProtection="0">
      <alignment horizontal="right"/>
    </xf>
    <xf numFmtId="0" fontId="74" fillId="0" borderId="0"/>
    <xf numFmtId="0" fontId="55" fillId="0" borderId="0">
      <alignment vertical="center"/>
    </xf>
    <xf numFmtId="194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5" fillId="0" borderId="27"/>
    <xf numFmtId="4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77" fontId="55" fillId="0" borderId="0" applyFont="0" applyFill="0" applyBorder="0" applyAlignment="0" applyProtection="0"/>
    <xf numFmtId="195" fontId="55" fillId="59" borderId="0" applyFill="0" applyBorder="0" applyProtection="0">
      <alignment horizontal="right"/>
    </xf>
    <xf numFmtId="178" fontId="55" fillId="0" borderId="0" applyFont="0" applyFill="0" applyBorder="0" applyAlignment="0" applyProtection="0"/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0" fontId="68" fillId="0" borderId="0" applyFont="0" applyFill="0" applyBorder="0" applyAlignment="0" applyProtection="0"/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0" fontId="68" fillId="0" borderId="28" applyNumberFormat="0" applyFont="0" applyFill="0" applyAlignment="0" applyProtection="0"/>
    <xf numFmtId="7" fontId="68" fillId="0" borderId="0" applyFont="0" applyFill="0" applyBorder="0" applyAlignment="0" applyProtection="0"/>
    <xf numFmtId="5" fontId="68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/>
    <xf numFmtId="200" fontId="5" fillId="0" borderId="0"/>
    <xf numFmtId="0" fontId="57" fillId="0" borderId="0">
      <protection locked="0"/>
    </xf>
    <xf numFmtId="40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201" fontId="87" fillId="0" borderId="29" applyFont="0" applyFill="0" applyBorder="0" applyAlignment="0" applyProtection="0">
      <alignment horizontal="center" vertical="center"/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182" fontId="72" fillId="0" borderId="0">
      <protection locked="0"/>
    </xf>
    <xf numFmtId="0" fontId="5" fillId="0" borderId="0"/>
    <xf numFmtId="0" fontId="5" fillId="0" borderId="0"/>
  </cellStyleXfs>
  <cellXfs count="174">
    <xf numFmtId="0" fontId="0" fillId="0" borderId="0" xfId="0">
      <alignment vertical="center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vertical="center" wrapText="1"/>
    </xf>
    <xf numFmtId="0" fontId="45" fillId="0" borderId="0" xfId="0" applyFont="1">
      <alignment vertical="center"/>
    </xf>
    <xf numFmtId="0" fontId="47" fillId="0" borderId="0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0" xfId="0" applyFont="1" applyAlignment="1">
      <alignment horizontal="left" vertical="center" wrapText="1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vertical="center" wrapText="1"/>
    </xf>
    <xf numFmtId="0" fontId="46" fillId="0" borderId="0" xfId="0" applyFont="1">
      <alignment vertical="center"/>
    </xf>
    <xf numFmtId="0" fontId="49" fillId="0" borderId="10" xfId="1214" applyFont="1" applyFill="1" applyBorder="1" applyAlignment="1">
      <alignment horizontal="center" vertical="center"/>
    </xf>
    <xf numFmtId="49" fontId="49" fillId="0" borderId="10" xfId="1210" applyNumberFormat="1" applyFont="1" applyFill="1" applyBorder="1" applyAlignment="1">
      <alignment horizontal="center" vertical="center"/>
    </xf>
    <xf numFmtId="41" fontId="49" fillId="0" borderId="10" xfId="1135" applyFont="1" applyFill="1" applyBorder="1" applyAlignment="1">
      <alignment horizontal="center" vertical="center"/>
    </xf>
    <xf numFmtId="49" fontId="49" fillId="0" borderId="10" xfId="0" applyNumberFormat="1" applyFont="1" applyFill="1" applyBorder="1" applyAlignment="1">
      <alignment horizontal="center" vertical="center"/>
    </xf>
    <xf numFmtId="49" fontId="49" fillId="0" borderId="10" xfId="1208" applyNumberFormat="1" applyFont="1" applyFill="1" applyBorder="1" applyAlignment="1">
      <alignment horizontal="center" vertical="center"/>
    </xf>
    <xf numFmtId="49" fontId="49" fillId="0" borderId="10" xfId="1434" applyNumberFormat="1" applyFont="1" applyFill="1" applyBorder="1" applyAlignment="1">
      <alignment horizontal="center" vertical="center"/>
    </xf>
    <xf numFmtId="49" fontId="49" fillId="0" borderId="10" xfId="1431" applyNumberFormat="1" applyFont="1" applyFill="1" applyBorder="1" applyAlignment="1">
      <alignment horizontal="center" vertical="center"/>
    </xf>
    <xf numFmtId="49" fontId="49" fillId="0" borderId="10" xfId="1429" applyNumberFormat="1" applyFont="1" applyFill="1" applyBorder="1" applyAlignment="1">
      <alignment horizontal="center" vertical="center"/>
    </xf>
    <xf numFmtId="49" fontId="49" fillId="0" borderId="10" xfId="1425" applyNumberFormat="1" applyFont="1" applyFill="1" applyBorder="1" applyAlignment="1">
      <alignment horizontal="center" vertical="center"/>
    </xf>
    <xf numFmtId="49" fontId="49" fillId="0" borderId="10" xfId="1427" applyNumberFormat="1" applyFont="1" applyFill="1" applyBorder="1" applyAlignment="1">
      <alignment horizontal="center" vertical="center"/>
    </xf>
    <xf numFmtId="49" fontId="49" fillId="0" borderId="10" xfId="1214" applyNumberFormat="1" applyFont="1" applyFill="1" applyBorder="1" applyAlignment="1">
      <alignment horizontal="center" vertical="center"/>
    </xf>
    <xf numFmtId="0" fontId="46" fillId="33" borderId="12" xfId="0" applyFont="1" applyFill="1" applyBorder="1" applyAlignment="1">
      <alignment horizontal="center" vertical="center"/>
    </xf>
    <xf numFmtId="0" fontId="46" fillId="33" borderId="10" xfId="0" applyFont="1" applyFill="1" applyBorder="1" applyAlignment="1">
      <alignment vertical="center" wrapText="1"/>
    </xf>
    <xf numFmtId="1" fontId="46" fillId="0" borderId="0" xfId="0" applyNumberFormat="1" applyFont="1" applyAlignment="1">
      <alignment horizontal="center" vertical="center"/>
    </xf>
    <xf numFmtId="180" fontId="49" fillId="0" borderId="10" xfId="1135" applyNumberFormat="1" applyFont="1" applyFill="1" applyBorder="1" applyAlignment="1">
      <alignment horizontal="center" vertical="center"/>
    </xf>
    <xf numFmtId="0" fontId="48" fillId="35" borderId="12" xfId="0" applyFont="1" applyFill="1" applyBorder="1" applyAlignment="1">
      <alignment horizontal="center" vertical="center"/>
    </xf>
    <xf numFmtId="0" fontId="48" fillId="35" borderId="10" xfId="0" applyFont="1" applyFill="1" applyBorder="1" applyAlignment="1">
      <alignment vertical="center" wrapText="1"/>
    </xf>
    <xf numFmtId="0" fontId="48" fillId="35" borderId="0" xfId="0" applyFont="1" applyFill="1">
      <alignment vertical="center"/>
    </xf>
    <xf numFmtId="0" fontId="48" fillId="0" borderId="10" xfId="0" applyFont="1" applyFill="1" applyBorder="1" applyAlignment="1">
      <alignment horizontal="center" vertical="center"/>
    </xf>
    <xf numFmtId="176" fontId="48" fillId="0" borderId="10" xfId="0" applyNumberFormat="1" applyFont="1" applyFill="1" applyBorder="1" applyAlignment="1">
      <alignment horizontal="center" vertical="center"/>
    </xf>
    <xf numFmtId="49" fontId="48" fillId="0" borderId="10" xfId="0" applyNumberFormat="1" applyFont="1" applyFill="1" applyBorder="1" applyAlignment="1">
      <alignment horizontal="center" vertical="center"/>
    </xf>
    <xf numFmtId="0" fontId="49" fillId="0" borderId="10" xfId="0" applyFont="1" applyFill="1" applyBorder="1" applyAlignment="1">
      <alignment horizontal="center" vertical="center" wrapText="1"/>
    </xf>
    <xf numFmtId="0" fontId="49" fillId="0" borderId="10" xfId="0" applyFont="1" applyFill="1" applyBorder="1" applyAlignment="1">
      <alignment vertical="center" wrapText="1"/>
    </xf>
    <xf numFmtId="0" fontId="49" fillId="0" borderId="10" xfId="0" applyFont="1" applyFill="1" applyBorder="1" applyAlignment="1">
      <alignment horizontal="left" vertical="center" wrapText="1"/>
    </xf>
    <xf numFmtId="0" fontId="49" fillId="0" borderId="10" xfId="0" applyFont="1" applyFill="1" applyBorder="1" applyAlignment="1">
      <alignment horizontal="center" vertical="center"/>
    </xf>
    <xf numFmtId="0" fontId="48" fillId="35" borderId="10" xfId="0" applyFont="1" applyFill="1" applyBorder="1" applyAlignment="1">
      <alignment horizontal="center" vertical="center"/>
    </xf>
    <xf numFmtId="0" fontId="47" fillId="33" borderId="10" xfId="0" applyFont="1" applyFill="1" applyBorder="1" applyAlignment="1">
      <alignment horizontal="center" vertical="center" wrapText="1"/>
    </xf>
    <xf numFmtId="1" fontId="47" fillId="33" borderId="10" xfId="0" applyNumberFormat="1" applyFont="1" applyFill="1" applyBorder="1" applyAlignment="1">
      <alignment horizontal="center" vertical="center"/>
    </xf>
    <xf numFmtId="0" fontId="47" fillId="33" borderId="10" xfId="0" applyFont="1" applyFill="1" applyBorder="1" applyAlignment="1">
      <alignment horizontal="center" vertical="center"/>
    </xf>
    <xf numFmtId="1" fontId="47" fillId="33" borderId="10" xfId="0" applyNumberFormat="1" applyFont="1" applyFill="1" applyBorder="1" applyAlignment="1">
      <alignment horizontal="center" vertical="center" wrapText="1"/>
    </xf>
    <xf numFmtId="0" fontId="48" fillId="0" borderId="10" xfId="0" quotePrefix="1" applyFont="1" applyFill="1" applyBorder="1" applyAlignment="1">
      <alignment horizontal="center" vertical="center"/>
    </xf>
    <xf numFmtId="49" fontId="48" fillId="0" borderId="10" xfId="0" quotePrefix="1" applyNumberFormat="1" applyFont="1" applyFill="1" applyBorder="1" applyAlignment="1">
      <alignment horizontal="center" vertical="center"/>
    </xf>
    <xf numFmtId="0" fontId="48" fillId="0" borderId="10" xfId="0" applyFont="1" applyFill="1" applyBorder="1" applyAlignment="1">
      <alignment horizontal="center" vertical="center" wrapText="1"/>
    </xf>
    <xf numFmtId="179" fontId="47" fillId="33" borderId="10" xfId="0" applyNumberFormat="1" applyFont="1" applyFill="1" applyBorder="1" applyAlignment="1">
      <alignment horizontal="right" vertical="center"/>
    </xf>
    <xf numFmtId="41" fontId="47" fillId="33" borderId="10" xfId="0" applyNumberFormat="1" applyFont="1" applyFill="1" applyBorder="1" applyAlignment="1">
      <alignment horizontal="center" vertical="center"/>
    </xf>
    <xf numFmtId="0" fontId="46" fillId="33" borderId="10" xfId="0" applyFont="1" applyFill="1" applyBorder="1">
      <alignment vertical="center"/>
    </xf>
    <xf numFmtId="0" fontId="46" fillId="33" borderId="10" xfId="0" applyFont="1" applyFill="1" applyBorder="1" applyAlignment="1">
      <alignment horizontal="center" vertical="center"/>
    </xf>
    <xf numFmtId="0" fontId="46" fillId="33" borderId="10" xfId="0" applyFont="1" applyFill="1" applyBorder="1" applyAlignment="1">
      <alignment horizontal="left" vertical="center" wrapText="1"/>
    </xf>
    <xf numFmtId="0" fontId="46" fillId="33" borderId="10" xfId="0" applyFont="1" applyFill="1" applyBorder="1" applyAlignment="1">
      <alignment horizontal="center" vertical="center" wrapText="1"/>
    </xf>
    <xf numFmtId="0" fontId="4" fillId="0" borderId="0" xfId="1436" applyFont="1" applyFill="1" applyAlignment="1">
      <alignment vertical="center" wrapText="1"/>
    </xf>
    <xf numFmtId="0" fontId="51" fillId="0" borderId="0" xfId="1436" applyFont="1" applyFill="1" applyAlignment="1">
      <alignment horizontal="center" vertical="center" wrapText="1"/>
    </xf>
    <xf numFmtId="0" fontId="51" fillId="0" borderId="0" xfId="1436" applyFont="1" applyFill="1" applyAlignment="1">
      <alignment horizontal="left" vertical="center" wrapText="1"/>
    </xf>
    <xf numFmtId="0" fontId="4" fillId="0" borderId="0" xfId="1436" applyFont="1" applyAlignment="1">
      <alignment vertical="center" wrapText="1"/>
    </xf>
    <xf numFmtId="0" fontId="50" fillId="0" borderId="0" xfId="1437" applyFont="1" applyFill="1" applyBorder="1" applyAlignment="1">
      <alignment vertical="center" shrinkToFit="1"/>
    </xf>
    <xf numFmtId="0" fontId="50" fillId="0" borderId="27" xfId="1437" applyFont="1" applyFill="1" applyBorder="1" applyAlignment="1">
      <alignment vertical="center" shrinkToFit="1"/>
    </xf>
    <xf numFmtId="0" fontId="49" fillId="0" borderId="0" xfId="1439" applyFont="1" applyBorder="1">
      <alignment vertical="center"/>
    </xf>
    <xf numFmtId="0" fontId="54" fillId="58" borderId="10" xfId="1439" applyFont="1" applyFill="1" applyBorder="1" applyAlignment="1">
      <alignment horizontal="center" vertical="center" wrapText="1"/>
    </xf>
    <xf numFmtId="41" fontId="54" fillId="58" borderId="10" xfId="1440" applyFont="1" applyFill="1" applyBorder="1" applyAlignment="1">
      <alignment horizontal="center" vertical="center"/>
    </xf>
    <xf numFmtId="0" fontId="54" fillId="58" borderId="10" xfId="1437" applyNumberFormat="1" applyFont="1" applyFill="1" applyBorder="1" applyAlignment="1">
      <alignment horizontal="center" vertical="center" wrapText="1"/>
    </xf>
    <xf numFmtId="0" fontId="49" fillId="35" borderId="10" xfId="1436" applyFont="1" applyFill="1" applyBorder="1" applyAlignment="1">
      <alignment horizontal="center" vertical="center" wrapText="1"/>
    </xf>
    <xf numFmtId="0" fontId="49" fillId="35" borderId="10" xfId="1439" applyFont="1" applyFill="1" applyBorder="1" applyAlignment="1">
      <alignment horizontal="center" vertical="center" wrapText="1" shrinkToFit="1"/>
    </xf>
    <xf numFmtId="49" fontId="49" fillId="35" borderId="10" xfId="1439" applyNumberFormat="1" applyFont="1" applyFill="1" applyBorder="1" applyAlignment="1">
      <alignment horizontal="center" vertical="center" wrapText="1" shrinkToFit="1"/>
    </xf>
    <xf numFmtId="181" fontId="49" fillId="35" borderId="10" xfId="1439" applyNumberFormat="1" applyFont="1" applyFill="1" applyBorder="1" applyAlignment="1">
      <alignment horizontal="center" vertical="center" wrapText="1" shrinkToFit="1"/>
    </xf>
    <xf numFmtId="0" fontId="49" fillId="35" borderId="10" xfId="1439" applyFont="1" applyFill="1" applyBorder="1" applyAlignment="1">
      <alignment horizontal="left" vertical="center" wrapText="1" shrinkToFit="1"/>
    </xf>
    <xf numFmtId="0" fontId="49" fillId="35" borderId="0" xfId="1436" applyFont="1" applyFill="1" applyAlignment="1">
      <alignment vertical="center" wrapText="1"/>
    </xf>
    <xf numFmtId="0" fontId="54" fillId="58" borderId="10" xfId="1439" applyFont="1" applyFill="1" applyBorder="1" applyAlignment="1">
      <alignment vertical="center" wrapText="1"/>
    </xf>
    <xf numFmtId="0" fontId="54" fillId="58" borderId="10" xfId="1439" applyFont="1" applyFill="1" applyBorder="1" applyAlignment="1">
      <alignment horizontal="left" vertical="center" wrapText="1"/>
    </xf>
    <xf numFmtId="0" fontId="49" fillId="0" borderId="0" xfId="1436" applyFont="1" applyFill="1" applyAlignment="1">
      <alignment vertical="center" wrapText="1"/>
    </xf>
    <xf numFmtId="0" fontId="4" fillId="0" borderId="0" xfId="1436" applyFont="1" applyFill="1" applyAlignment="1">
      <alignment horizontal="center" vertical="center" wrapText="1"/>
    </xf>
    <xf numFmtId="0" fontId="49" fillId="0" borderId="0" xfId="1436" applyFont="1" applyFill="1" applyAlignment="1">
      <alignment horizontal="center" vertical="center" wrapText="1"/>
    </xf>
    <xf numFmtId="0" fontId="4" fillId="0" borderId="0" xfId="1436" applyFont="1" applyFill="1" applyAlignment="1">
      <alignment horizontal="left" vertical="center" wrapText="1"/>
    </xf>
    <xf numFmtId="0" fontId="52" fillId="0" borderId="0" xfId="1438" applyFont="1" applyBorder="1" applyAlignment="1">
      <alignment vertical="center" wrapText="1"/>
    </xf>
    <xf numFmtId="0" fontId="52" fillId="0" borderId="27" xfId="1438" applyFont="1" applyBorder="1" applyAlignment="1">
      <alignment vertical="center" wrapText="1"/>
    </xf>
    <xf numFmtId="49" fontId="48" fillId="0" borderId="10" xfId="0" applyNumberFormat="1" applyFont="1" applyFill="1" applyBorder="1" applyAlignment="1">
      <alignment horizontal="center" vertical="center" wrapText="1"/>
    </xf>
    <xf numFmtId="49" fontId="48" fillId="0" borderId="10" xfId="0" applyNumberFormat="1" applyFont="1" applyFill="1" applyBorder="1" applyAlignment="1">
      <alignment horizontal="left" vertical="center" wrapText="1"/>
    </xf>
    <xf numFmtId="49" fontId="48" fillId="0" borderId="10" xfId="0" applyNumberFormat="1" applyFont="1" applyFill="1" applyBorder="1" applyAlignment="1">
      <alignment vertical="center" wrapText="1"/>
    </xf>
    <xf numFmtId="0" fontId="54" fillId="58" borderId="10" xfId="1439" applyFont="1" applyFill="1" applyBorder="1" applyAlignment="1">
      <alignment horizontal="center" vertical="center" wrapText="1"/>
    </xf>
    <xf numFmtId="0" fontId="54" fillId="58" borderId="10" xfId="1439" applyFont="1" applyFill="1" applyBorder="1" applyAlignment="1">
      <alignment horizontal="center" vertical="center"/>
    </xf>
    <xf numFmtId="41" fontId="54" fillId="58" borderId="10" xfId="1440" applyFont="1" applyFill="1" applyBorder="1" applyAlignment="1">
      <alignment horizontal="center" vertical="center"/>
    </xf>
    <xf numFmtId="0" fontId="51" fillId="0" borderId="0" xfId="1436" applyFont="1" applyFill="1" applyAlignment="1">
      <alignment horizontal="center" vertical="center" wrapText="1"/>
    </xf>
    <xf numFmtId="0" fontId="50" fillId="0" borderId="0" xfId="1437" applyFont="1" applyFill="1" applyBorder="1" applyAlignment="1">
      <alignment horizontal="right" vertical="center" shrinkToFit="1"/>
    </xf>
    <xf numFmtId="0" fontId="53" fillId="0" borderId="27" xfId="1437" applyFont="1" applyFill="1" applyBorder="1" applyAlignment="1">
      <alignment horizontal="right" vertical="center" shrinkToFit="1"/>
    </xf>
    <xf numFmtId="0" fontId="46" fillId="0" borderId="0" xfId="0" applyFont="1" applyBorder="1" applyAlignment="1">
      <alignment horizontal="left" vertical="center"/>
    </xf>
    <xf numFmtId="0" fontId="46" fillId="34" borderId="12" xfId="0" applyFont="1" applyFill="1" applyBorder="1" applyAlignment="1">
      <alignment horizontal="center" vertical="center"/>
    </xf>
    <xf numFmtId="0" fontId="46" fillId="34" borderId="10" xfId="0" applyFont="1" applyFill="1" applyBorder="1" applyAlignment="1">
      <alignment horizontal="center" vertical="center" wrapText="1"/>
    </xf>
    <xf numFmtId="0" fontId="47" fillId="33" borderId="10" xfId="0" applyFont="1" applyFill="1" applyBorder="1" applyAlignment="1">
      <alignment horizontal="center" vertical="center"/>
    </xf>
    <xf numFmtId="0" fontId="47" fillId="33" borderId="11" xfId="0" applyFont="1" applyFill="1" applyBorder="1" applyAlignment="1">
      <alignment horizontal="center" vertical="center"/>
    </xf>
    <xf numFmtId="0" fontId="47" fillId="33" borderId="26" xfId="0" applyFont="1" applyFill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47" fillId="33" borderId="10" xfId="0" applyFont="1" applyFill="1" applyBorder="1" applyAlignment="1">
      <alignment horizontal="center" vertical="center" wrapText="1"/>
    </xf>
    <xf numFmtId="1" fontId="47" fillId="33" borderId="10" xfId="0" applyNumberFormat="1" applyFont="1" applyFill="1" applyBorder="1" applyAlignment="1">
      <alignment horizontal="center" vertical="center"/>
    </xf>
    <xf numFmtId="0" fontId="47" fillId="33" borderId="24" xfId="0" applyFont="1" applyFill="1" applyBorder="1" applyAlignment="1">
      <alignment horizontal="center" vertical="center"/>
    </xf>
    <xf numFmtId="0" fontId="47" fillId="33" borderId="25" xfId="0" applyFont="1" applyFill="1" applyBorder="1" applyAlignment="1">
      <alignment horizontal="center" vertical="center"/>
    </xf>
    <xf numFmtId="0" fontId="47" fillId="33" borderId="12" xfId="0" applyFont="1" applyFill="1" applyBorder="1" applyAlignment="1">
      <alignment horizontal="center" vertical="center"/>
    </xf>
    <xf numFmtId="1" fontId="47" fillId="33" borderId="24" xfId="0" applyNumberFormat="1" applyFont="1" applyFill="1" applyBorder="1" applyAlignment="1">
      <alignment horizontal="center" vertical="center"/>
    </xf>
    <xf numFmtId="1" fontId="47" fillId="33" borderId="12" xfId="0" applyNumberFormat="1" applyFont="1" applyFill="1" applyBorder="1" applyAlignment="1">
      <alignment horizontal="center" vertical="center"/>
    </xf>
    <xf numFmtId="0" fontId="47" fillId="34" borderId="10" xfId="0" applyFont="1" applyFill="1" applyBorder="1" applyAlignment="1">
      <alignment horizontal="center" vertical="center"/>
    </xf>
    <xf numFmtId="0" fontId="51" fillId="0" borderId="0" xfId="1439" applyFont="1" applyBorder="1" applyAlignment="1">
      <alignment horizontal="center" vertical="center"/>
    </xf>
    <xf numFmtId="0" fontId="75" fillId="0" borderId="0" xfId="1438" applyFont="1" applyBorder="1" applyAlignment="1">
      <alignment horizontal="center" vertical="center"/>
    </xf>
    <xf numFmtId="0" fontId="52" fillId="0" borderId="0" xfId="1438" applyFont="1" applyBorder="1" applyAlignment="1">
      <alignment vertical="center"/>
    </xf>
    <xf numFmtId="0" fontId="4" fillId="0" borderId="0" xfId="1438" applyFont="1" applyFill="1" applyBorder="1" applyAlignment="1">
      <alignment horizontal="right" vertical="center" shrinkToFit="1"/>
    </xf>
    <xf numFmtId="0" fontId="52" fillId="0" borderId="27" xfId="1438" applyFont="1" applyBorder="1" applyAlignment="1">
      <alignment horizontal="center" vertical="center"/>
    </xf>
    <xf numFmtId="0" fontId="52" fillId="0" borderId="27" xfId="1438" applyFont="1" applyBorder="1" applyAlignment="1">
      <alignment horizontal="right" vertical="center"/>
    </xf>
    <xf numFmtId="0" fontId="53" fillId="33" borderId="10" xfId="1439" applyFont="1" applyFill="1" applyBorder="1" applyAlignment="1">
      <alignment horizontal="center" vertical="center" wrapText="1"/>
    </xf>
    <xf numFmtId="49" fontId="53" fillId="33" borderId="10" xfId="1439" applyNumberFormat="1" applyFont="1" applyFill="1" applyBorder="1" applyAlignment="1">
      <alignment horizontal="center" vertical="center"/>
    </xf>
    <xf numFmtId="0" fontId="53" fillId="33" borderId="10" xfId="1439" applyFont="1" applyFill="1" applyBorder="1" applyAlignment="1">
      <alignment horizontal="center" vertical="center"/>
    </xf>
    <xf numFmtId="187" fontId="53" fillId="33" borderId="10" xfId="1439" applyNumberFormat="1" applyFont="1" applyFill="1" applyBorder="1" applyAlignment="1">
      <alignment horizontal="center" vertical="center"/>
    </xf>
    <xf numFmtId="0" fontId="53" fillId="33" borderId="10" xfId="1438" applyNumberFormat="1" applyFont="1" applyFill="1" applyBorder="1" applyAlignment="1">
      <alignment horizontal="center" vertical="center" wrapText="1"/>
    </xf>
    <xf numFmtId="0" fontId="53" fillId="33" borderId="10" xfId="1439" applyFont="1" applyFill="1" applyBorder="1" applyAlignment="1">
      <alignment horizontal="center" vertical="center" wrapText="1" shrinkToFit="1"/>
    </xf>
    <xf numFmtId="49" fontId="53" fillId="33" borderId="10" xfId="1439" applyNumberFormat="1" applyFont="1" applyFill="1" applyBorder="1" applyAlignment="1">
      <alignment horizontal="center" vertical="center" wrapText="1"/>
    </xf>
    <xf numFmtId="0" fontId="50" fillId="33" borderId="10" xfId="1438" applyFont="1" applyFill="1" applyBorder="1"/>
    <xf numFmtId="0" fontId="53" fillId="33" borderId="10" xfId="1439" applyFont="1" applyFill="1" applyBorder="1" applyAlignment="1">
      <alignment horizontal="center" vertical="center" wrapText="1"/>
    </xf>
    <xf numFmtId="0" fontId="53" fillId="33" borderId="10" xfId="1438" applyNumberFormat="1" applyFont="1" applyFill="1" applyBorder="1" applyAlignment="1">
      <alignment horizontal="center" vertical="center" wrapText="1"/>
    </xf>
    <xf numFmtId="196" fontId="49" fillId="35" borderId="10" xfId="1439" applyNumberFormat="1" applyFont="1" applyFill="1" applyBorder="1" applyAlignment="1">
      <alignment horizontal="center" vertical="center"/>
    </xf>
    <xf numFmtId="181" fontId="49" fillId="59" borderId="10" xfId="1439" applyNumberFormat="1" applyFont="1" applyFill="1" applyBorder="1" applyAlignment="1">
      <alignment horizontal="center" vertical="center" wrapText="1" shrinkToFit="1"/>
    </xf>
    <xf numFmtId="0" fontId="49" fillId="0" borderId="10" xfId="1439" applyFont="1" applyFill="1" applyBorder="1" applyAlignment="1">
      <alignment horizontal="center" vertical="center" wrapText="1" shrinkToFit="1"/>
    </xf>
    <xf numFmtId="0" fontId="49" fillId="35" borderId="10" xfId="0" applyFont="1" applyFill="1" applyBorder="1" applyAlignment="1">
      <alignment vertical="center" wrapText="1"/>
    </xf>
    <xf numFmtId="187" fontId="49" fillId="59" borderId="10" xfId="1439" applyNumberFormat="1" applyFont="1" applyFill="1" applyBorder="1" applyAlignment="1">
      <alignment horizontal="center" vertical="center" wrapText="1" shrinkToFit="1"/>
    </xf>
    <xf numFmtId="197" fontId="49" fillId="59" borderId="10" xfId="4608" applyNumberFormat="1" applyFont="1" applyFill="1" applyBorder="1" applyAlignment="1">
      <alignment horizontal="center" vertical="center" wrapText="1" shrinkToFit="1"/>
    </xf>
    <xf numFmtId="187" fontId="49" fillId="59" borderId="10" xfId="4608" applyNumberFormat="1" applyFont="1" applyFill="1" applyBorder="1" applyAlignment="1">
      <alignment horizontal="center" vertical="center" wrapText="1" shrinkToFit="1"/>
    </xf>
    <xf numFmtId="181" fontId="49" fillId="59" borderId="10" xfId="4608" applyNumberFormat="1" applyFont="1" applyFill="1" applyBorder="1" applyAlignment="1">
      <alignment horizontal="center" vertical="center" wrapText="1" shrinkToFit="1"/>
    </xf>
    <xf numFmtId="3" fontId="49" fillId="35" borderId="10" xfId="1439" applyNumberFormat="1" applyFont="1" applyFill="1" applyBorder="1" applyAlignment="1">
      <alignment horizontal="center" vertical="center" wrapText="1" shrinkToFit="1"/>
    </xf>
    <xf numFmtId="49" fontId="49" fillId="35" borderId="10" xfId="0" applyNumberFormat="1" applyFont="1" applyFill="1" applyBorder="1" applyAlignment="1">
      <alignment horizontal="center" vertical="center"/>
    </xf>
    <xf numFmtId="0" fontId="49" fillId="35" borderId="10" xfId="0" applyFont="1" applyFill="1" applyBorder="1" applyAlignment="1">
      <alignment horizontal="center" vertical="center"/>
    </xf>
    <xf numFmtId="0" fontId="49" fillId="35" borderId="10" xfId="0" applyFont="1" applyFill="1" applyBorder="1" applyAlignment="1">
      <alignment horizontal="left" vertical="center" wrapText="1"/>
    </xf>
    <xf numFmtId="0" fontId="49" fillId="35" borderId="10" xfId="0" applyFont="1" applyFill="1" applyBorder="1" applyAlignment="1">
      <alignment horizontal="center" vertical="center" wrapText="1"/>
    </xf>
    <xf numFmtId="198" fontId="49" fillId="59" borderId="10" xfId="1439" applyNumberFormat="1" applyFont="1" applyFill="1" applyBorder="1" applyAlignment="1">
      <alignment horizontal="center" vertical="center" wrapText="1" shrinkToFit="1"/>
    </xf>
    <xf numFmtId="197" fontId="49" fillId="59" borderId="10" xfId="1439" applyNumberFormat="1" applyFont="1" applyFill="1" applyBorder="1" applyAlignment="1">
      <alignment horizontal="center" vertical="center" wrapText="1" shrinkToFit="1"/>
    </xf>
    <xf numFmtId="198" fontId="49" fillId="59" borderId="10" xfId="4608" applyNumberFormat="1" applyFont="1" applyFill="1" applyBorder="1" applyAlignment="1">
      <alignment horizontal="center" vertical="center" wrapText="1" shrinkToFit="1"/>
    </xf>
    <xf numFmtId="199" fontId="49" fillId="59" borderId="10" xfId="4608" applyNumberFormat="1" applyFont="1" applyFill="1" applyBorder="1" applyAlignment="1">
      <alignment horizontal="center" vertical="center" wrapText="1" shrinkToFit="1"/>
    </xf>
    <xf numFmtId="181" fontId="49" fillId="35" borderId="10" xfId="4608" applyNumberFormat="1" applyFont="1" applyFill="1" applyBorder="1" applyAlignment="1">
      <alignment horizontal="center" vertical="center" wrapText="1" shrinkToFit="1"/>
    </xf>
    <xf numFmtId="176" fontId="49" fillId="0" borderId="10" xfId="0" applyNumberFormat="1" applyFont="1" applyFill="1" applyBorder="1" applyAlignment="1">
      <alignment horizontal="center" vertical="center"/>
    </xf>
    <xf numFmtId="187" fontId="53" fillId="33" borderId="10" xfId="1439" applyNumberFormat="1" applyFont="1" applyFill="1" applyBorder="1" applyAlignment="1">
      <alignment horizontal="center" vertical="center" wrapText="1"/>
    </xf>
    <xf numFmtId="0" fontId="53" fillId="33" borderId="10" xfId="1439" applyFont="1" applyFill="1" applyBorder="1" applyAlignment="1">
      <alignment vertical="center" wrapText="1"/>
    </xf>
    <xf numFmtId="0" fontId="53" fillId="33" borderId="10" xfId="1439" applyFont="1" applyFill="1" applyBorder="1" applyAlignment="1">
      <alignment horizontal="left" vertical="center" wrapText="1"/>
    </xf>
    <xf numFmtId="0" fontId="53" fillId="33" borderId="10" xfId="1439" applyFont="1" applyFill="1" applyBorder="1" applyAlignment="1">
      <alignment vertical="center" wrapText="1" shrinkToFit="1"/>
    </xf>
    <xf numFmtId="0" fontId="73" fillId="35" borderId="0" xfId="4609" applyFont="1" applyFill="1" applyBorder="1">
      <alignment vertical="center"/>
    </xf>
    <xf numFmtId="0" fontId="73" fillId="35" borderId="0" xfId="4609" applyFont="1" applyFill="1" applyBorder="1" applyAlignment="1">
      <alignment horizontal="center" vertical="center"/>
    </xf>
    <xf numFmtId="0" fontId="73" fillId="0" borderId="0" xfId="4609" applyFont="1" applyBorder="1" applyAlignment="1">
      <alignment horizontal="center" vertical="center"/>
    </xf>
    <xf numFmtId="0" fontId="73" fillId="35" borderId="0" xfId="4609" applyFont="1" applyFill="1" applyBorder="1" applyAlignment="1">
      <alignment horizontal="left" vertical="center" wrapText="1"/>
    </xf>
    <xf numFmtId="0" fontId="73" fillId="0" borderId="0" xfId="4609" applyFont="1" applyBorder="1" applyAlignment="1">
      <alignment vertical="center" wrapText="1"/>
    </xf>
    <xf numFmtId="0" fontId="73" fillId="35" borderId="0" xfId="4609" applyFont="1" applyFill="1" applyBorder="1" applyAlignment="1">
      <alignment horizontal="center" vertical="center" wrapText="1"/>
    </xf>
    <xf numFmtId="0" fontId="73" fillId="35" borderId="0" xfId="4609" applyFont="1" applyFill="1" applyBorder="1" applyAlignment="1">
      <alignment horizontal="right" vertical="center"/>
    </xf>
    <xf numFmtId="0" fontId="73" fillId="35" borderId="10" xfId="4609" applyFont="1" applyFill="1" applyBorder="1" applyAlignment="1">
      <alignment horizontal="center" vertical="center"/>
    </xf>
    <xf numFmtId="0" fontId="73" fillId="0" borderId="10" xfId="4609" applyFont="1" applyBorder="1" applyAlignment="1">
      <alignment horizontal="center" vertical="center"/>
    </xf>
    <xf numFmtId="0" fontId="73" fillId="35" borderId="10" xfId="4609" applyFont="1" applyFill="1" applyBorder="1" applyAlignment="1">
      <alignment horizontal="left" vertical="center" wrapText="1"/>
    </xf>
    <xf numFmtId="0" fontId="73" fillId="0" borderId="10" xfId="4609" applyFont="1" applyBorder="1" applyAlignment="1">
      <alignment vertical="center" wrapText="1"/>
    </xf>
    <xf numFmtId="0" fontId="73" fillId="35" borderId="10" xfId="4609" applyFont="1" applyFill="1" applyBorder="1" applyAlignment="1">
      <alignment horizontal="center" vertical="center" wrapText="1"/>
    </xf>
    <xf numFmtId="0" fontId="73" fillId="35" borderId="10" xfId="4609" applyFont="1" applyFill="1" applyBorder="1" applyAlignment="1">
      <alignment horizontal="right" vertical="center"/>
    </xf>
    <xf numFmtId="0" fontId="77" fillId="35" borderId="10" xfId="4609" applyFont="1" applyFill="1" applyBorder="1" applyAlignment="1">
      <alignment horizontal="center" vertical="center" wrapText="1"/>
    </xf>
    <xf numFmtId="0" fontId="67" fillId="60" borderId="0" xfId="4609" applyFont="1" applyFill="1" applyBorder="1">
      <alignment vertical="center"/>
    </xf>
    <xf numFmtId="0" fontId="78" fillId="61" borderId="34" xfId="4609" applyFont="1" applyFill="1" applyBorder="1" applyAlignment="1">
      <alignment horizontal="center" vertical="center"/>
    </xf>
    <xf numFmtId="0" fontId="78" fillId="61" borderId="10" xfId="4609" applyFont="1" applyFill="1" applyBorder="1" applyAlignment="1">
      <alignment horizontal="center" vertical="center" wrapText="1"/>
    </xf>
    <xf numFmtId="0" fontId="78" fillId="61" borderId="10" xfId="4609" applyFont="1" applyFill="1" applyBorder="1" applyAlignment="1">
      <alignment horizontal="center" vertical="center" wrapText="1"/>
    </xf>
    <xf numFmtId="0" fontId="78" fillId="61" borderId="10" xfId="4609" applyFont="1" applyFill="1" applyBorder="1" applyAlignment="1">
      <alignment horizontal="center" vertical="center"/>
    </xf>
    <xf numFmtId="0" fontId="79" fillId="61" borderId="10" xfId="4609" applyFont="1" applyFill="1" applyBorder="1" applyAlignment="1">
      <alignment horizontal="center" vertical="center" wrapText="1"/>
    </xf>
    <xf numFmtId="0" fontId="78" fillId="61" borderId="35" xfId="4609" applyFont="1" applyFill="1" applyBorder="1" applyAlignment="1">
      <alignment horizontal="center" vertical="center" wrapText="1"/>
    </xf>
    <xf numFmtId="0" fontId="78" fillId="61" borderId="36" xfId="4609" applyFont="1" applyFill="1" applyBorder="1" applyAlignment="1">
      <alignment horizontal="center" vertical="center"/>
    </xf>
    <xf numFmtId="0" fontId="78" fillId="61" borderId="37" xfId="4609" applyFont="1" applyFill="1" applyBorder="1" applyAlignment="1">
      <alignment horizontal="center" vertical="center" wrapText="1"/>
    </xf>
    <xf numFmtId="0" fontId="78" fillId="61" borderId="37" xfId="4609" applyFont="1" applyFill="1" applyBorder="1" applyAlignment="1">
      <alignment horizontal="center" vertical="center"/>
    </xf>
    <xf numFmtId="0" fontId="79" fillId="61" borderId="37" xfId="4609" applyFont="1" applyFill="1" applyBorder="1" applyAlignment="1">
      <alignment horizontal="center" vertical="center" wrapText="1"/>
    </xf>
    <xf numFmtId="0" fontId="78" fillId="61" borderId="38" xfId="4609" applyFont="1" applyFill="1" applyBorder="1" applyAlignment="1">
      <alignment horizontal="center" vertical="center" wrapText="1"/>
    </xf>
    <xf numFmtId="0" fontId="80" fillId="35" borderId="0" xfId="1438" applyFont="1" applyFill="1" applyBorder="1" applyAlignment="1">
      <alignment horizontal="right" vertical="center" shrinkToFit="1"/>
    </xf>
    <xf numFmtId="0" fontId="80" fillId="0" borderId="0" xfId="1438" applyFont="1" applyFill="1" applyBorder="1" applyAlignment="1">
      <alignment horizontal="right" vertical="center" shrinkToFit="1"/>
    </xf>
    <xf numFmtId="0" fontId="81" fillId="0" borderId="0" xfId="1438" applyFont="1" applyBorder="1" applyAlignment="1">
      <alignment vertical="center"/>
    </xf>
    <xf numFmtId="0" fontId="81" fillId="35" borderId="0" xfId="1438" applyFont="1" applyFill="1" applyBorder="1" applyAlignment="1">
      <alignment horizontal="center" vertical="center"/>
    </xf>
    <xf numFmtId="0" fontId="78" fillId="35" borderId="0" xfId="1438" applyFont="1" applyFill="1" applyBorder="1" applyAlignment="1">
      <alignment vertical="center"/>
    </xf>
    <xf numFmtId="0" fontId="82" fillId="35" borderId="0" xfId="1438" applyFont="1" applyFill="1" applyBorder="1" applyAlignment="1">
      <alignment vertical="center"/>
    </xf>
    <xf numFmtId="0" fontId="83" fillId="0" borderId="0" xfId="4609" applyFont="1" applyBorder="1" applyAlignment="1">
      <alignment horizontal="center" vertical="center"/>
    </xf>
    <xf numFmtId="0" fontId="83" fillId="35" borderId="0" xfId="4609" applyFont="1" applyFill="1" applyBorder="1" applyAlignment="1">
      <alignment horizontal="center" vertical="center"/>
    </xf>
    <xf numFmtId="0" fontId="83" fillId="35" borderId="0" xfId="4609" applyFont="1" applyFill="1" applyBorder="1" applyAlignment="1">
      <alignment horizontal="right" vertical="center"/>
    </xf>
    <xf numFmtId="0" fontId="83" fillId="35" borderId="0" xfId="4609" applyFont="1" applyFill="1" applyBorder="1" applyAlignment="1">
      <alignment horizontal="left" vertical="center" wrapText="1"/>
    </xf>
    <xf numFmtId="0" fontId="84" fillId="35" borderId="0" xfId="4609" applyFont="1" applyFill="1" applyBorder="1" applyAlignment="1">
      <alignment horizontal="center" vertical="center"/>
    </xf>
    <xf numFmtId="0" fontId="84" fillId="0" borderId="0" xfId="4609" applyFont="1" applyBorder="1" applyAlignment="1">
      <alignment horizontal="center" vertical="center"/>
    </xf>
  </cellXfs>
  <cellStyles count="6456">
    <cellStyle name="?" xfId="1441"/>
    <cellStyle name="´þ" xfId="1442"/>
    <cellStyle name="´þ·¯" xfId="1443"/>
    <cellStyle name="°ia¤¼o " xfId="1444"/>
    <cellStyle name="°íá¤¼ò¼ýá¡" xfId="1445"/>
    <cellStyle name="°ia¤aa " xfId="1446"/>
    <cellStyle name="°íá¤ãâ·â1" xfId="1447"/>
    <cellStyle name="°íá¤ãâ·â2" xfId="1448"/>
    <cellStyle name="20% - 강조색1 2" xfId="4"/>
    <cellStyle name="20% - 강조색1 2 2" xfId="5"/>
    <cellStyle name="20% - 강조색1 3" xfId="6"/>
    <cellStyle name="20% - 강조색1 3 2" xfId="7"/>
    <cellStyle name="20% - 강조색1 4" xfId="8"/>
    <cellStyle name="20% - 강조색1 5" xfId="9"/>
    <cellStyle name="20% - 강조색1 6" xfId="3"/>
    <cellStyle name="20% - 강조색2 2" xfId="11"/>
    <cellStyle name="20% - 강조색2 2 2" xfId="12"/>
    <cellStyle name="20% - 강조색2 3" xfId="13"/>
    <cellStyle name="20% - 강조색2 3 2" xfId="14"/>
    <cellStyle name="20% - 강조색2 4" xfId="15"/>
    <cellStyle name="20% - 강조색2 5" xfId="16"/>
    <cellStyle name="20% - 강조색2 6" xfId="10"/>
    <cellStyle name="20% - 강조색3 2" xfId="18"/>
    <cellStyle name="20% - 강조색3 2 2" xfId="19"/>
    <cellStyle name="20% - 강조색3 3" xfId="20"/>
    <cellStyle name="20% - 강조색3 3 2" xfId="21"/>
    <cellStyle name="20% - 강조색3 4" xfId="22"/>
    <cellStyle name="20% - 강조색3 5" xfId="23"/>
    <cellStyle name="20% - 강조색3 6" xfId="17"/>
    <cellStyle name="20% - 강조색4 2" xfId="25"/>
    <cellStyle name="20% - 강조색4 2 2" xfId="26"/>
    <cellStyle name="20% - 강조색4 3" xfId="27"/>
    <cellStyle name="20% - 강조색4 3 2" xfId="28"/>
    <cellStyle name="20% - 강조색4 4" xfId="29"/>
    <cellStyle name="20% - 강조색4 5" xfId="30"/>
    <cellStyle name="20% - 강조색4 6" xfId="24"/>
    <cellStyle name="20% - 강조색5 2" xfId="32"/>
    <cellStyle name="20% - 강조색5 2 2" xfId="33"/>
    <cellStyle name="20% - 강조색5 3" xfId="34"/>
    <cellStyle name="20% - 강조색5 3 2" xfId="35"/>
    <cellStyle name="20% - 강조색5 4" xfId="36"/>
    <cellStyle name="20% - 강조색5 5" xfId="37"/>
    <cellStyle name="20% - 강조색5 6" xfId="31"/>
    <cellStyle name="20% - 강조색6 2" xfId="39"/>
    <cellStyle name="20% - 강조색6 2 2" xfId="40"/>
    <cellStyle name="20% - 강조색6 3" xfId="41"/>
    <cellStyle name="20% - 강조색6 3 2" xfId="42"/>
    <cellStyle name="20% - 강조색6 4" xfId="43"/>
    <cellStyle name="20% - 강조색6 5" xfId="44"/>
    <cellStyle name="20% - 강조색6 6" xfId="38"/>
    <cellStyle name="³?a" xfId="1449"/>
    <cellStyle name="³¯â¥" xfId="1450"/>
    <cellStyle name="40% - 강조색1 2" xfId="46"/>
    <cellStyle name="40% - 강조색1 2 2" xfId="47"/>
    <cellStyle name="40% - 강조색1 3" xfId="48"/>
    <cellStyle name="40% - 강조색1 3 2" xfId="49"/>
    <cellStyle name="40% - 강조색1 4" xfId="50"/>
    <cellStyle name="40% - 강조색1 5" xfId="51"/>
    <cellStyle name="40% - 강조색1 6" xfId="45"/>
    <cellStyle name="40% - 강조색2 2" xfId="53"/>
    <cellStyle name="40% - 강조색2 2 2" xfId="54"/>
    <cellStyle name="40% - 강조색2 3" xfId="55"/>
    <cellStyle name="40% - 강조색2 3 2" xfId="56"/>
    <cellStyle name="40% - 강조색2 4" xfId="57"/>
    <cellStyle name="40% - 강조색2 5" xfId="58"/>
    <cellStyle name="40% - 강조색2 6" xfId="52"/>
    <cellStyle name="40% - 강조색3 2" xfId="60"/>
    <cellStyle name="40% - 강조색3 2 2" xfId="61"/>
    <cellStyle name="40% - 강조색3 3" xfId="62"/>
    <cellStyle name="40% - 강조색3 3 2" xfId="63"/>
    <cellStyle name="40% - 강조색3 4" xfId="64"/>
    <cellStyle name="40% - 강조색3 5" xfId="65"/>
    <cellStyle name="40% - 강조색3 6" xfId="59"/>
    <cellStyle name="40% - 강조색4 2" xfId="67"/>
    <cellStyle name="40% - 강조색4 2 2" xfId="68"/>
    <cellStyle name="40% - 강조색4 3" xfId="69"/>
    <cellStyle name="40% - 강조색4 3 2" xfId="70"/>
    <cellStyle name="40% - 강조색4 4" xfId="71"/>
    <cellStyle name="40% - 강조색4 5" xfId="72"/>
    <cellStyle name="40% - 강조색4 6" xfId="66"/>
    <cellStyle name="40% - 강조색5 2" xfId="74"/>
    <cellStyle name="40% - 강조색5 2 2" xfId="75"/>
    <cellStyle name="40% - 강조색5 3" xfId="76"/>
    <cellStyle name="40% - 강조색5 3 2" xfId="77"/>
    <cellStyle name="40% - 강조색5 4" xfId="78"/>
    <cellStyle name="40% - 강조색5 5" xfId="79"/>
    <cellStyle name="40% - 강조색5 6" xfId="73"/>
    <cellStyle name="40% - 강조색6 2" xfId="81"/>
    <cellStyle name="40% - 강조색6 2 2" xfId="82"/>
    <cellStyle name="40% - 강조색6 3" xfId="83"/>
    <cellStyle name="40% - 강조색6 3 2" xfId="84"/>
    <cellStyle name="40% - 강조색6 4" xfId="85"/>
    <cellStyle name="40% - 강조색6 5" xfId="86"/>
    <cellStyle name="40% - 강조색6 6" xfId="80"/>
    <cellStyle name="60% - 강조색1 2" xfId="88"/>
    <cellStyle name="60% - 강조색1 2 2" xfId="89"/>
    <cellStyle name="60% - 강조색1 3" xfId="90"/>
    <cellStyle name="60% - 강조색1 3 2" xfId="91"/>
    <cellStyle name="60% - 강조색1 4" xfId="92"/>
    <cellStyle name="60% - 강조색1 5" xfId="93"/>
    <cellStyle name="60% - 강조색1 6" xfId="87"/>
    <cellStyle name="60% - 강조색2 2" xfId="95"/>
    <cellStyle name="60% - 강조색2 2 2" xfId="96"/>
    <cellStyle name="60% - 강조색2 3" xfId="97"/>
    <cellStyle name="60% - 강조색2 3 2" xfId="98"/>
    <cellStyle name="60% - 강조색2 4" xfId="99"/>
    <cellStyle name="60% - 강조색2 5" xfId="100"/>
    <cellStyle name="60% - 강조색2 6" xfId="94"/>
    <cellStyle name="60% - 강조색3 2" xfId="102"/>
    <cellStyle name="60% - 강조색3 2 2" xfId="103"/>
    <cellStyle name="60% - 강조색3 3" xfId="104"/>
    <cellStyle name="60% - 강조색3 3 2" xfId="105"/>
    <cellStyle name="60% - 강조색3 4" xfId="106"/>
    <cellStyle name="60% - 강조색3 5" xfId="107"/>
    <cellStyle name="60% - 강조색3 6" xfId="101"/>
    <cellStyle name="60% - 강조색4 2" xfId="109"/>
    <cellStyle name="60% - 강조색4 2 2" xfId="110"/>
    <cellStyle name="60% - 강조색4 3" xfId="111"/>
    <cellStyle name="60% - 강조색4 3 2" xfId="112"/>
    <cellStyle name="60% - 강조색4 4" xfId="113"/>
    <cellStyle name="60% - 강조색4 5" xfId="114"/>
    <cellStyle name="60% - 강조색4 6" xfId="108"/>
    <cellStyle name="60% - 강조색5 2" xfId="116"/>
    <cellStyle name="60% - 강조색5 2 2" xfId="117"/>
    <cellStyle name="60% - 강조색5 3" xfId="118"/>
    <cellStyle name="60% - 강조색5 3 2" xfId="119"/>
    <cellStyle name="60% - 강조색5 4" xfId="120"/>
    <cellStyle name="60% - 강조색5 5" xfId="121"/>
    <cellStyle name="60% - 강조색5 6" xfId="115"/>
    <cellStyle name="60% - 강조색6 2" xfId="123"/>
    <cellStyle name="60% - 강조색6 2 2" xfId="124"/>
    <cellStyle name="60% - 강조색6 3" xfId="125"/>
    <cellStyle name="60% - 강조색6 3 2" xfId="126"/>
    <cellStyle name="60% - 강조색6 4" xfId="127"/>
    <cellStyle name="60% - 강조색6 5" xfId="128"/>
    <cellStyle name="60% - 강조색6 6" xfId="122"/>
    <cellStyle name="AeE­ [0]_ 2ÆAAþº° " xfId="4610"/>
    <cellStyle name="ÅëÈ­ [0]_Sheet1" xfId="129"/>
    <cellStyle name="AeE­_ 2ÆAAþº° " xfId="4611"/>
    <cellStyle name="ÅëÈ­_Sheet1" xfId="130"/>
    <cellStyle name="Æu¼ " xfId="1451"/>
    <cellStyle name="Æû¼¾æ®" xfId="1452"/>
    <cellStyle name="ALIGNMENT" xfId="1453"/>
    <cellStyle name="AÞ¸¶ [0]_ 2ÆAAþº° " xfId="4612"/>
    <cellStyle name="ÄÞ¸¶ [0]_Sheet1" xfId="131"/>
    <cellStyle name="AÞ¸¶_ 2ÆAAþº° " xfId="4613"/>
    <cellStyle name="ÄÞ¸¶_Sheet1" xfId="132"/>
    <cellStyle name="Àú¸®¼ö" xfId="1454"/>
    <cellStyle name="Àú¸®¼ö0" xfId="1455"/>
    <cellStyle name="Au¸r " xfId="1456"/>
    <cellStyle name="Au¸r¼" xfId="1457"/>
    <cellStyle name="C￥AØ_ 2ÆAAþº° " xfId="4614"/>
    <cellStyle name="Ç¥ÁØ_Sheet1" xfId="133"/>
    <cellStyle name="Calc Currency (0)" xfId="1458"/>
    <cellStyle name="category" xfId="1459"/>
    <cellStyle name="Çõ»ê" xfId="1460"/>
    <cellStyle name="Co≫" xfId="1461"/>
    <cellStyle name="Comma" xfId="1462"/>
    <cellStyle name="Comma [0]_ SG&amp;A Bridge " xfId="1463"/>
    <cellStyle name="Comma_ SG&amp;A Bridge " xfId="1464"/>
    <cellStyle name="Copied" xfId="1465"/>
    <cellStyle name="Currency" xfId="1466"/>
    <cellStyle name="Currency [0]_ SG&amp;A Bridge " xfId="1467"/>
    <cellStyle name="Currency(￦)" xfId="4615"/>
    <cellStyle name="Currency_ SG&amp;A Bridge " xfId="1468"/>
    <cellStyle name="Date" xfId="1469"/>
    <cellStyle name="DRAGON" xfId="1470"/>
    <cellStyle name="E­æo±" xfId="1471"/>
    <cellStyle name="E­æo±a" xfId="1472"/>
    <cellStyle name="È­æó±âè£" xfId="1473"/>
    <cellStyle name="È­æó±âè£0" xfId="1474"/>
    <cellStyle name="Entered" xfId="1475"/>
    <cellStyle name="Fixed" xfId="1476"/>
    <cellStyle name="Grey" xfId="1477"/>
    <cellStyle name="HEADER" xfId="1478"/>
    <cellStyle name="Header1" xfId="134"/>
    <cellStyle name="Header2" xfId="135"/>
    <cellStyle name="Heading1" xfId="1479"/>
    <cellStyle name="Heading2" xfId="1480"/>
    <cellStyle name="Hyperlink_NEGS" xfId="1481"/>
    <cellStyle name="Input [yellow]" xfId="1482"/>
    <cellStyle name="Model" xfId="1483"/>
    <cellStyle name="Normal - Style1" xfId="1484"/>
    <cellStyle name="Normal_ SG&amp;A Bridge " xfId="1485"/>
    <cellStyle name="Percent" xfId="1486"/>
    <cellStyle name="Percent [2]" xfId="1487"/>
    <cellStyle name="Percent_★대합산단 보상액 산정조서(09.06.30현재)" xfId="1488"/>
    <cellStyle name="RevList" xfId="1489"/>
    <cellStyle name="subhead" xfId="1490"/>
    <cellStyle name="Subtotal" xfId="1491"/>
    <cellStyle name="title [1]" xfId="1492"/>
    <cellStyle name="title [2]" xfId="1493"/>
    <cellStyle name="Total" xfId="1494"/>
    <cellStyle name="UM" xfId="1495"/>
    <cellStyle name="강조색1 2" xfId="137"/>
    <cellStyle name="강조색1 2 2" xfId="138"/>
    <cellStyle name="강조색1 3" xfId="139"/>
    <cellStyle name="강조색1 3 2" xfId="140"/>
    <cellStyle name="강조색1 4" xfId="141"/>
    <cellStyle name="강조색1 5" xfId="142"/>
    <cellStyle name="강조색1 6" xfId="136"/>
    <cellStyle name="강조색2 2" xfId="144"/>
    <cellStyle name="강조색2 2 2" xfId="145"/>
    <cellStyle name="강조색2 3" xfId="146"/>
    <cellStyle name="강조색2 3 2" xfId="147"/>
    <cellStyle name="강조색2 4" xfId="148"/>
    <cellStyle name="강조색2 5" xfId="149"/>
    <cellStyle name="강조색2 6" xfId="143"/>
    <cellStyle name="강조색3 2" xfId="151"/>
    <cellStyle name="강조색3 2 2" xfId="152"/>
    <cellStyle name="강조색3 3" xfId="153"/>
    <cellStyle name="강조색3 3 2" xfId="154"/>
    <cellStyle name="강조색3 4" xfId="155"/>
    <cellStyle name="강조색3 5" xfId="156"/>
    <cellStyle name="강조색3 6" xfId="150"/>
    <cellStyle name="강조색4 2" xfId="158"/>
    <cellStyle name="강조색4 2 2" xfId="159"/>
    <cellStyle name="강조색4 3" xfId="160"/>
    <cellStyle name="강조색4 3 2" xfId="161"/>
    <cellStyle name="강조색4 4" xfId="162"/>
    <cellStyle name="강조색4 5" xfId="163"/>
    <cellStyle name="강조색4 6" xfId="157"/>
    <cellStyle name="강조색5 2" xfId="165"/>
    <cellStyle name="강조색5 2 2" xfId="166"/>
    <cellStyle name="강조색5 3" xfId="167"/>
    <cellStyle name="강조색5 3 2" xfId="168"/>
    <cellStyle name="강조색5 4" xfId="169"/>
    <cellStyle name="강조색5 5" xfId="170"/>
    <cellStyle name="강조색5 6" xfId="164"/>
    <cellStyle name="강조색6 2" xfId="172"/>
    <cellStyle name="강조색6 2 2" xfId="173"/>
    <cellStyle name="강조색6 3" xfId="174"/>
    <cellStyle name="강조색6 3 2" xfId="175"/>
    <cellStyle name="강조색6 4" xfId="176"/>
    <cellStyle name="강조색6 5" xfId="177"/>
    <cellStyle name="강조색6 6" xfId="171"/>
    <cellStyle name="경고문 2" xfId="179"/>
    <cellStyle name="경고문 2 2" xfId="180"/>
    <cellStyle name="경고문 3" xfId="181"/>
    <cellStyle name="경고문 3 2" xfId="182"/>
    <cellStyle name="경고문 4" xfId="183"/>
    <cellStyle name="경고문 5" xfId="184"/>
    <cellStyle name="경고문 6" xfId="178"/>
    <cellStyle name="계산 2" xfId="186"/>
    <cellStyle name="계산 2 2" xfId="187"/>
    <cellStyle name="계산 3" xfId="188"/>
    <cellStyle name="계산 3 2" xfId="189"/>
    <cellStyle name="계산 4" xfId="190"/>
    <cellStyle name="계산 5" xfId="191"/>
    <cellStyle name="계산 6" xfId="185"/>
    <cellStyle name="고정소숫점" xfId="1496"/>
    <cellStyle name="고정출력1" xfId="1497"/>
    <cellStyle name="고정출력2" xfId="1498"/>
    <cellStyle name="咬訌裝?INCOM1" xfId="1499"/>
    <cellStyle name="咬訌裝?INCOM10" xfId="1500"/>
    <cellStyle name="咬訌裝?INCOM2" xfId="1501"/>
    <cellStyle name="咬訌裝?INCOM3" xfId="1502"/>
    <cellStyle name="咬訌裝?INCOM4" xfId="1503"/>
    <cellStyle name="咬訌裝?INCOM5" xfId="1504"/>
    <cellStyle name="咬訌裝?INCOM6" xfId="1505"/>
    <cellStyle name="咬訌裝?INCOM7" xfId="1506"/>
    <cellStyle name="咬訌裝?INCOM8" xfId="1507"/>
    <cellStyle name="咬訌裝?INCOM9" xfId="1508"/>
    <cellStyle name="咬訌裝?PRIB11" xfId="1509"/>
    <cellStyle name="나쁨 2" xfId="193"/>
    <cellStyle name="나쁨 2 2" xfId="194"/>
    <cellStyle name="나쁨 3" xfId="195"/>
    <cellStyle name="나쁨 3 2" xfId="196"/>
    <cellStyle name="나쁨 4" xfId="197"/>
    <cellStyle name="나쁨 5" xfId="198"/>
    <cellStyle name="나쁨 6" xfId="192"/>
    <cellStyle name="날짜" xfId="1510"/>
    <cellStyle name="내역서" xfId="1511"/>
    <cellStyle name="달러" xfId="1512"/>
    <cellStyle name="달러 2" xfId="4616"/>
    <cellStyle name="뒤에 오는 하이퍼링크_기본실태조사_최종(정리-김)" xfId="1513"/>
    <cellStyle name="똿떓죶Ø괻 [0.00]_PRODUCT DETAIL Q1" xfId="4617"/>
    <cellStyle name="똿떓죶Ø괻_PRODUCT DETAIL Q1" xfId="4618"/>
    <cellStyle name="똿뗦먛귟 [0.00]_PRODUCT DETAIL Q1" xfId="1514"/>
    <cellStyle name="똿뗦먛귟_PRODUCT DETAIL Q1" xfId="1515"/>
    <cellStyle name="메모 10" xfId="200"/>
    <cellStyle name="메모 10 10" xfId="201"/>
    <cellStyle name="메모 10 11" xfId="202"/>
    <cellStyle name="메모 10 12" xfId="203"/>
    <cellStyle name="메모 10 13" xfId="204"/>
    <cellStyle name="메모 10 14" xfId="205"/>
    <cellStyle name="메모 10 2" xfId="206"/>
    <cellStyle name="메모 10 2 10" xfId="207"/>
    <cellStyle name="메모 10 2 2" xfId="208"/>
    <cellStyle name="메모 10 2 3" xfId="209"/>
    <cellStyle name="메모 10 2 4" xfId="210"/>
    <cellStyle name="메모 10 2 5" xfId="211"/>
    <cellStyle name="메모 10 2 6" xfId="212"/>
    <cellStyle name="메모 10 2 7" xfId="213"/>
    <cellStyle name="메모 10 2 8" xfId="214"/>
    <cellStyle name="메모 10 2 9" xfId="215"/>
    <cellStyle name="메모 10 3" xfId="216"/>
    <cellStyle name="메모 10 3 10" xfId="217"/>
    <cellStyle name="메모 10 3 2" xfId="218"/>
    <cellStyle name="메모 10 3 3" xfId="219"/>
    <cellStyle name="메모 10 3 4" xfId="220"/>
    <cellStyle name="메모 10 3 5" xfId="221"/>
    <cellStyle name="메모 10 3 6" xfId="222"/>
    <cellStyle name="메모 10 3 7" xfId="223"/>
    <cellStyle name="메모 10 3 8" xfId="224"/>
    <cellStyle name="메모 10 3 9" xfId="225"/>
    <cellStyle name="메모 10 4" xfId="226"/>
    <cellStyle name="메모 10 4 10" xfId="227"/>
    <cellStyle name="메모 10 4 2" xfId="228"/>
    <cellStyle name="메모 10 4 3" xfId="229"/>
    <cellStyle name="메모 10 4 4" xfId="230"/>
    <cellStyle name="메모 10 4 5" xfId="231"/>
    <cellStyle name="메모 10 4 6" xfId="232"/>
    <cellStyle name="메모 10 4 7" xfId="233"/>
    <cellStyle name="메모 10 4 8" xfId="234"/>
    <cellStyle name="메모 10 4 9" xfId="235"/>
    <cellStyle name="메모 10 5" xfId="236"/>
    <cellStyle name="메모 10 5 10" xfId="237"/>
    <cellStyle name="메모 10 5 2" xfId="238"/>
    <cellStyle name="메모 10 5 3" xfId="239"/>
    <cellStyle name="메모 10 5 4" xfId="240"/>
    <cellStyle name="메모 10 5 5" xfId="241"/>
    <cellStyle name="메모 10 5 6" xfId="242"/>
    <cellStyle name="메모 10 5 7" xfId="243"/>
    <cellStyle name="메모 10 5 8" xfId="244"/>
    <cellStyle name="메모 10 5 9" xfId="245"/>
    <cellStyle name="메모 10 6" xfId="246"/>
    <cellStyle name="메모 10 7" xfId="247"/>
    <cellStyle name="메모 10 8" xfId="248"/>
    <cellStyle name="메모 10 9" xfId="249"/>
    <cellStyle name="메모 11" xfId="250"/>
    <cellStyle name="메모 11 10" xfId="251"/>
    <cellStyle name="메모 11 11" xfId="252"/>
    <cellStyle name="메모 11 12" xfId="253"/>
    <cellStyle name="메모 11 13" xfId="254"/>
    <cellStyle name="메모 11 14" xfId="255"/>
    <cellStyle name="메모 11 2" xfId="256"/>
    <cellStyle name="메모 11 2 10" xfId="257"/>
    <cellStyle name="메모 11 2 2" xfId="258"/>
    <cellStyle name="메모 11 2 3" xfId="259"/>
    <cellStyle name="메모 11 2 4" xfId="260"/>
    <cellStyle name="메모 11 2 5" xfId="261"/>
    <cellStyle name="메모 11 2 6" xfId="262"/>
    <cellStyle name="메모 11 2 7" xfId="263"/>
    <cellStyle name="메모 11 2 8" xfId="264"/>
    <cellStyle name="메모 11 2 9" xfId="265"/>
    <cellStyle name="메모 11 3" xfId="266"/>
    <cellStyle name="메모 11 3 10" xfId="267"/>
    <cellStyle name="메모 11 3 2" xfId="268"/>
    <cellStyle name="메모 11 3 3" xfId="269"/>
    <cellStyle name="메모 11 3 4" xfId="270"/>
    <cellStyle name="메모 11 3 5" xfId="271"/>
    <cellStyle name="메모 11 3 6" xfId="272"/>
    <cellStyle name="메모 11 3 7" xfId="273"/>
    <cellStyle name="메모 11 3 8" xfId="274"/>
    <cellStyle name="메모 11 3 9" xfId="275"/>
    <cellStyle name="메모 11 4" xfId="276"/>
    <cellStyle name="메모 11 4 10" xfId="277"/>
    <cellStyle name="메모 11 4 2" xfId="278"/>
    <cellStyle name="메모 11 4 3" xfId="279"/>
    <cellStyle name="메모 11 4 4" xfId="280"/>
    <cellStyle name="메모 11 4 5" xfId="281"/>
    <cellStyle name="메모 11 4 6" xfId="282"/>
    <cellStyle name="메모 11 4 7" xfId="283"/>
    <cellStyle name="메모 11 4 8" xfId="284"/>
    <cellStyle name="메모 11 4 9" xfId="285"/>
    <cellStyle name="메모 11 5" xfId="286"/>
    <cellStyle name="메모 11 5 10" xfId="287"/>
    <cellStyle name="메모 11 5 2" xfId="288"/>
    <cellStyle name="메모 11 5 3" xfId="289"/>
    <cellStyle name="메모 11 5 4" xfId="290"/>
    <cellStyle name="메모 11 5 5" xfId="291"/>
    <cellStyle name="메모 11 5 6" xfId="292"/>
    <cellStyle name="메모 11 5 7" xfId="293"/>
    <cellStyle name="메모 11 5 8" xfId="294"/>
    <cellStyle name="메모 11 5 9" xfId="295"/>
    <cellStyle name="메모 11 6" xfId="296"/>
    <cellStyle name="메모 11 7" xfId="297"/>
    <cellStyle name="메모 11 8" xfId="298"/>
    <cellStyle name="메모 11 9" xfId="299"/>
    <cellStyle name="메모 12" xfId="300"/>
    <cellStyle name="메모 12 10" xfId="301"/>
    <cellStyle name="메모 12 11" xfId="302"/>
    <cellStyle name="메모 12 12" xfId="303"/>
    <cellStyle name="메모 12 13" xfId="304"/>
    <cellStyle name="메모 12 14" xfId="305"/>
    <cellStyle name="메모 12 2" xfId="306"/>
    <cellStyle name="메모 12 2 10" xfId="307"/>
    <cellStyle name="메모 12 2 2" xfId="308"/>
    <cellStyle name="메모 12 2 3" xfId="309"/>
    <cellStyle name="메모 12 2 4" xfId="310"/>
    <cellStyle name="메모 12 2 5" xfId="311"/>
    <cellStyle name="메모 12 2 6" xfId="312"/>
    <cellStyle name="메모 12 2 7" xfId="313"/>
    <cellStyle name="메모 12 2 8" xfId="314"/>
    <cellStyle name="메모 12 2 9" xfId="315"/>
    <cellStyle name="메모 12 3" xfId="316"/>
    <cellStyle name="메모 12 3 10" xfId="317"/>
    <cellStyle name="메모 12 3 2" xfId="318"/>
    <cellStyle name="메모 12 3 3" xfId="319"/>
    <cellStyle name="메모 12 3 4" xfId="320"/>
    <cellStyle name="메모 12 3 5" xfId="321"/>
    <cellStyle name="메모 12 3 6" xfId="322"/>
    <cellStyle name="메모 12 3 7" xfId="323"/>
    <cellStyle name="메모 12 3 8" xfId="324"/>
    <cellStyle name="메모 12 3 9" xfId="325"/>
    <cellStyle name="메모 12 4" xfId="326"/>
    <cellStyle name="메모 12 4 10" xfId="327"/>
    <cellStyle name="메모 12 4 2" xfId="328"/>
    <cellStyle name="메모 12 4 3" xfId="329"/>
    <cellStyle name="메모 12 4 4" xfId="330"/>
    <cellStyle name="메모 12 4 5" xfId="331"/>
    <cellStyle name="메모 12 4 6" xfId="332"/>
    <cellStyle name="메모 12 4 7" xfId="333"/>
    <cellStyle name="메모 12 4 8" xfId="334"/>
    <cellStyle name="메모 12 4 9" xfId="335"/>
    <cellStyle name="메모 12 5" xfId="336"/>
    <cellStyle name="메모 12 5 10" xfId="337"/>
    <cellStyle name="메모 12 5 2" xfId="338"/>
    <cellStyle name="메모 12 5 3" xfId="339"/>
    <cellStyle name="메모 12 5 4" xfId="340"/>
    <cellStyle name="메모 12 5 5" xfId="341"/>
    <cellStyle name="메모 12 5 6" xfId="342"/>
    <cellStyle name="메모 12 5 7" xfId="343"/>
    <cellStyle name="메모 12 5 8" xfId="344"/>
    <cellStyle name="메모 12 5 9" xfId="345"/>
    <cellStyle name="메모 12 6" xfId="346"/>
    <cellStyle name="메모 12 7" xfId="347"/>
    <cellStyle name="메모 12 8" xfId="348"/>
    <cellStyle name="메모 12 9" xfId="349"/>
    <cellStyle name="메모 13" xfId="350"/>
    <cellStyle name="메모 13 10" xfId="351"/>
    <cellStyle name="메모 13 11" xfId="352"/>
    <cellStyle name="메모 13 12" xfId="353"/>
    <cellStyle name="메모 13 13" xfId="354"/>
    <cellStyle name="메모 13 14" xfId="355"/>
    <cellStyle name="메모 13 2" xfId="356"/>
    <cellStyle name="메모 13 2 10" xfId="357"/>
    <cellStyle name="메모 13 2 2" xfId="358"/>
    <cellStyle name="메모 13 2 3" xfId="359"/>
    <cellStyle name="메모 13 2 4" xfId="360"/>
    <cellStyle name="메모 13 2 5" xfId="361"/>
    <cellStyle name="메모 13 2 6" xfId="362"/>
    <cellStyle name="메모 13 2 7" xfId="363"/>
    <cellStyle name="메모 13 2 8" xfId="364"/>
    <cellStyle name="메모 13 2 9" xfId="365"/>
    <cellStyle name="메모 13 3" xfId="366"/>
    <cellStyle name="메모 13 3 10" xfId="367"/>
    <cellStyle name="메모 13 3 2" xfId="368"/>
    <cellStyle name="메모 13 3 3" xfId="369"/>
    <cellStyle name="메모 13 3 4" xfId="370"/>
    <cellStyle name="메모 13 3 5" xfId="371"/>
    <cellStyle name="메모 13 3 6" xfId="372"/>
    <cellStyle name="메모 13 3 7" xfId="373"/>
    <cellStyle name="메모 13 3 8" xfId="374"/>
    <cellStyle name="메모 13 3 9" xfId="375"/>
    <cellStyle name="메모 13 4" xfId="376"/>
    <cellStyle name="메모 13 4 10" xfId="377"/>
    <cellStyle name="메모 13 4 2" xfId="378"/>
    <cellStyle name="메모 13 4 3" xfId="379"/>
    <cellStyle name="메모 13 4 4" xfId="380"/>
    <cellStyle name="메모 13 4 5" xfId="381"/>
    <cellStyle name="메모 13 4 6" xfId="382"/>
    <cellStyle name="메모 13 4 7" xfId="383"/>
    <cellStyle name="메모 13 4 8" xfId="384"/>
    <cellStyle name="메모 13 4 9" xfId="385"/>
    <cellStyle name="메모 13 5" xfId="386"/>
    <cellStyle name="메모 13 5 10" xfId="387"/>
    <cellStyle name="메모 13 5 2" xfId="388"/>
    <cellStyle name="메모 13 5 3" xfId="389"/>
    <cellStyle name="메모 13 5 4" xfId="390"/>
    <cellStyle name="메모 13 5 5" xfId="391"/>
    <cellStyle name="메모 13 5 6" xfId="392"/>
    <cellStyle name="메모 13 5 7" xfId="393"/>
    <cellStyle name="메모 13 5 8" xfId="394"/>
    <cellStyle name="메모 13 5 9" xfId="395"/>
    <cellStyle name="메모 13 6" xfId="396"/>
    <cellStyle name="메모 13 7" xfId="397"/>
    <cellStyle name="메모 13 8" xfId="398"/>
    <cellStyle name="메모 13 9" xfId="399"/>
    <cellStyle name="메모 14" xfId="400"/>
    <cellStyle name="메모 14 10" xfId="401"/>
    <cellStyle name="메모 14 11" xfId="402"/>
    <cellStyle name="메모 14 12" xfId="403"/>
    <cellStyle name="메모 14 13" xfId="404"/>
    <cellStyle name="메모 14 14" xfId="405"/>
    <cellStyle name="메모 14 2" xfId="406"/>
    <cellStyle name="메모 14 2 10" xfId="407"/>
    <cellStyle name="메모 14 2 2" xfId="408"/>
    <cellStyle name="메모 14 2 3" xfId="409"/>
    <cellStyle name="메모 14 2 4" xfId="410"/>
    <cellStyle name="메모 14 2 5" xfId="411"/>
    <cellStyle name="메모 14 2 6" xfId="412"/>
    <cellStyle name="메모 14 2 7" xfId="413"/>
    <cellStyle name="메모 14 2 8" xfId="414"/>
    <cellStyle name="메모 14 2 9" xfId="415"/>
    <cellStyle name="메모 14 3" xfId="416"/>
    <cellStyle name="메모 14 3 10" xfId="417"/>
    <cellStyle name="메모 14 3 2" xfId="418"/>
    <cellStyle name="메모 14 3 3" xfId="419"/>
    <cellStyle name="메모 14 3 4" xfId="420"/>
    <cellStyle name="메모 14 3 5" xfId="421"/>
    <cellStyle name="메모 14 3 6" xfId="422"/>
    <cellStyle name="메모 14 3 7" xfId="423"/>
    <cellStyle name="메모 14 3 8" xfId="424"/>
    <cellStyle name="메모 14 3 9" xfId="425"/>
    <cellStyle name="메모 14 4" xfId="426"/>
    <cellStyle name="메모 14 4 10" xfId="427"/>
    <cellStyle name="메모 14 4 2" xfId="428"/>
    <cellStyle name="메모 14 4 3" xfId="429"/>
    <cellStyle name="메모 14 4 4" xfId="430"/>
    <cellStyle name="메모 14 4 5" xfId="431"/>
    <cellStyle name="메모 14 4 6" xfId="432"/>
    <cellStyle name="메모 14 4 7" xfId="433"/>
    <cellStyle name="메모 14 4 8" xfId="434"/>
    <cellStyle name="메모 14 4 9" xfId="435"/>
    <cellStyle name="메모 14 5" xfId="436"/>
    <cellStyle name="메모 14 5 10" xfId="437"/>
    <cellStyle name="메모 14 5 2" xfId="438"/>
    <cellStyle name="메모 14 5 3" xfId="439"/>
    <cellStyle name="메모 14 5 4" xfId="440"/>
    <cellStyle name="메모 14 5 5" xfId="441"/>
    <cellStyle name="메모 14 5 6" xfId="442"/>
    <cellStyle name="메모 14 5 7" xfId="443"/>
    <cellStyle name="메모 14 5 8" xfId="444"/>
    <cellStyle name="메모 14 5 9" xfId="445"/>
    <cellStyle name="메모 14 6" xfId="446"/>
    <cellStyle name="메모 14 7" xfId="447"/>
    <cellStyle name="메모 14 8" xfId="448"/>
    <cellStyle name="메모 14 9" xfId="449"/>
    <cellStyle name="메모 15" xfId="450"/>
    <cellStyle name="메모 15 10" xfId="451"/>
    <cellStyle name="메모 15 11" xfId="452"/>
    <cellStyle name="메모 15 12" xfId="453"/>
    <cellStyle name="메모 15 13" xfId="454"/>
    <cellStyle name="메모 15 14" xfId="455"/>
    <cellStyle name="메모 15 2" xfId="456"/>
    <cellStyle name="메모 15 2 10" xfId="457"/>
    <cellStyle name="메모 15 2 2" xfId="458"/>
    <cellStyle name="메모 15 2 3" xfId="459"/>
    <cellStyle name="메모 15 2 4" xfId="460"/>
    <cellStyle name="메모 15 2 5" xfId="461"/>
    <cellStyle name="메모 15 2 6" xfId="462"/>
    <cellStyle name="메모 15 2 7" xfId="463"/>
    <cellStyle name="메모 15 2 8" xfId="464"/>
    <cellStyle name="메모 15 2 9" xfId="465"/>
    <cellStyle name="메모 15 3" xfId="466"/>
    <cellStyle name="메모 15 3 10" xfId="467"/>
    <cellStyle name="메모 15 3 2" xfId="468"/>
    <cellStyle name="메모 15 3 3" xfId="469"/>
    <cellStyle name="메모 15 3 4" xfId="470"/>
    <cellStyle name="메모 15 3 5" xfId="471"/>
    <cellStyle name="메모 15 3 6" xfId="472"/>
    <cellStyle name="메모 15 3 7" xfId="473"/>
    <cellStyle name="메모 15 3 8" xfId="474"/>
    <cellStyle name="메모 15 3 9" xfId="475"/>
    <cellStyle name="메모 15 4" xfId="476"/>
    <cellStyle name="메모 15 4 10" xfId="477"/>
    <cellStyle name="메모 15 4 2" xfId="478"/>
    <cellStyle name="메모 15 4 3" xfId="479"/>
    <cellStyle name="메모 15 4 4" xfId="480"/>
    <cellStyle name="메모 15 4 5" xfId="481"/>
    <cellStyle name="메모 15 4 6" xfId="482"/>
    <cellStyle name="메모 15 4 7" xfId="483"/>
    <cellStyle name="메모 15 4 8" xfId="484"/>
    <cellStyle name="메모 15 4 9" xfId="485"/>
    <cellStyle name="메모 15 5" xfId="486"/>
    <cellStyle name="메모 15 5 10" xfId="487"/>
    <cellStyle name="메모 15 5 2" xfId="488"/>
    <cellStyle name="메모 15 5 3" xfId="489"/>
    <cellStyle name="메모 15 5 4" xfId="490"/>
    <cellStyle name="메모 15 5 5" xfId="491"/>
    <cellStyle name="메모 15 5 6" xfId="492"/>
    <cellStyle name="메모 15 5 7" xfId="493"/>
    <cellStyle name="메모 15 5 8" xfId="494"/>
    <cellStyle name="메모 15 5 9" xfId="495"/>
    <cellStyle name="메모 15 6" xfId="496"/>
    <cellStyle name="메모 15 7" xfId="497"/>
    <cellStyle name="메모 15 8" xfId="498"/>
    <cellStyle name="메모 15 9" xfId="499"/>
    <cellStyle name="메모 16" xfId="500"/>
    <cellStyle name="메모 16 10" xfId="501"/>
    <cellStyle name="메모 16 11" xfId="502"/>
    <cellStyle name="메모 16 12" xfId="503"/>
    <cellStyle name="메모 16 13" xfId="504"/>
    <cellStyle name="메모 16 14" xfId="505"/>
    <cellStyle name="메모 16 2" xfId="506"/>
    <cellStyle name="메모 16 2 10" xfId="507"/>
    <cellStyle name="메모 16 2 2" xfId="508"/>
    <cellStyle name="메모 16 2 3" xfId="509"/>
    <cellStyle name="메모 16 2 4" xfId="510"/>
    <cellStyle name="메모 16 2 5" xfId="511"/>
    <cellStyle name="메모 16 2 6" xfId="512"/>
    <cellStyle name="메모 16 2 7" xfId="513"/>
    <cellStyle name="메모 16 2 8" xfId="514"/>
    <cellStyle name="메모 16 2 9" xfId="515"/>
    <cellStyle name="메모 16 3" xfId="516"/>
    <cellStyle name="메모 16 3 10" xfId="517"/>
    <cellStyle name="메모 16 3 2" xfId="518"/>
    <cellStyle name="메모 16 3 3" xfId="519"/>
    <cellStyle name="메모 16 3 4" xfId="520"/>
    <cellStyle name="메모 16 3 5" xfId="521"/>
    <cellStyle name="메모 16 3 6" xfId="522"/>
    <cellStyle name="메모 16 3 7" xfId="523"/>
    <cellStyle name="메모 16 3 8" xfId="524"/>
    <cellStyle name="메모 16 3 9" xfId="525"/>
    <cellStyle name="메모 16 4" xfId="526"/>
    <cellStyle name="메모 16 4 10" xfId="527"/>
    <cellStyle name="메모 16 4 2" xfId="528"/>
    <cellStyle name="메모 16 4 3" xfId="529"/>
    <cellStyle name="메모 16 4 4" xfId="530"/>
    <cellStyle name="메모 16 4 5" xfId="531"/>
    <cellStyle name="메모 16 4 6" xfId="532"/>
    <cellStyle name="메모 16 4 7" xfId="533"/>
    <cellStyle name="메모 16 4 8" xfId="534"/>
    <cellStyle name="메모 16 4 9" xfId="535"/>
    <cellStyle name="메모 16 5" xfId="536"/>
    <cellStyle name="메모 16 5 10" xfId="537"/>
    <cellStyle name="메모 16 5 2" xfId="538"/>
    <cellStyle name="메모 16 5 3" xfId="539"/>
    <cellStyle name="메모 16 5 4" xfId="540"/>
    <cellStyle name="메모 16 5 5" xfId="541"/>
    <cellStyle name="메모 16 5 6" xfId="542"/>
    <cellStyle name="메모 16 5 7" xfId="543"/>
    <cellStyle name="메모 16 5 8" xfId="544"/>
    <cellStyle name="메모 16 5 9" xfId="545"/>
    <cellStyle name="메모 16 6" xfId="546"/>
    <cellStyle name="메모 16 7" xfId="547"/>
    <cellStyle name="메모 16 8" xfId="548"/>
    <cellStyle name="메모 16 9" xfId="549"/>
    <cellStyle name="메모 17" xfId="550"/>
    <cellStyle name="메모 17 10" xfId="551"/>
    <cellStyle name="메모 17 11" xfId="552"/>
    <cellStyle name="메모 17 12" xfId="553"/>
    <cellStyle name="메모 17 13" xfId="554"/>
    <cellStyle name="메모 17 14" xfId="555"/>
    <cellStyle name="메모 17 2" xfId="556"/>
    <cellStyle name="메모 17 2 10" xfId="557"/>
    <cellStyle name="메모 17 2 2" xfId="558"/>
    <cellStyle name="메모 17 2 3" xfId="559"/>
    <cellStyle name="메모 17 2 4" xfId="560"/>
    <cellStyle name="메모 17 2 5" xfId="561"/>
    <cellStyle name="메모 17 2 6" xfId="562"/>
    <cellStyle name="메모 17 2 7" xfId="563"/>
    <cellStyle name="메모 17 2 8" xfId="564"/>
    <cellStyle name="메모 17 2 9" xfId="565"/>
    <cellStyle name="메모 17 3" xfId="566"/>
    <cellStyle name="메모 17 3 10" xfId="567"/>
    <cellStyle name="메모 17 3 2" xfId="568"/>
    <cellStyle name="메모 17 3 3" xfId="569"/>
    <cellStyle name="메모 17 3 4" xfId="570"/>
    <cellStyle name="메모 17 3 5" xfId="571"/>
    <cellStyle name="메모 17 3 6" xfId="572"/>
    <cellStyle name="메모 17 3 7" xfId="573"/>
    <cellStyle name="메모 17 3 8" xfId="574"/>
    <cellStyle name="메모 17 3 9" xfId="575"/>
    <cellStyle name="메모 17 4" xfId="576"/>
    <cellStyle name="메모 17 4 10" xfId="577"/>
    <cellStyle name="메모 17 4 2" xfId="578"/>
    <cellStyle name="메모 17 4 3" xfId="579"/>
    <cellStyle name="메모 17 4 4" xfId="580"/>
    <cellStyle name="메모 17 4 5" xfId="581"/>
    <cellStyle name="메모 17 4 6" xfId="582"/>
    <cellStyle name="메모 17 4 7" xfId="583"/>
    <cellStyle name="메모 17 4 8" xfId="584"/>
    <cellStyle name="메모 17 4 9" xfId="585"/>
    <cellStyle name="메모 17 5" xfId="586"/>
    <cellStyle name="메모 17 5 10" xfId="587"/>
    <cellStyle name="메모 17 5 2" xfId="588"/>
    <cellStyle name="메모 17 5 3" xfId="589"/>
    <cellStyle name="메모 17 5 4" xfId="590"/>
    <cellStyle name="메모 17 5 5" xfId="591"/>
    <cellStyle name="메모 17 5 6" xfId="592"/>
    <cellStyle name="메모 17 5 7" xfId="593"/>
    <cellStyle name="메모 17 5 8" xfId="594"/>
    <cellStyle name="메모 17 5 9" xfId="595"/>
    <cellStyle name="메모 17 6" xfId="596"/>
    <cellStyle name="메모 17 7" xfId="597"/>
    <cellStyle name="메모 17 8" xfId="598"/>
    <cellStyle name="메모 17 9" xfId="599"/>
    <cellStyle name="메모 18" xfId="600"/>
    <cellStyle name="메모 18 10" xfId="601"/>
    <cellStyle name="메모 18 11" xfId="602"/>
    <cellStyle name="메모 18 12" xfId="603"/>
    <cellStyle name="메모 18 13" xfId="604"/>
    <cellStyle name="메모 18 14" xfId="605"/>
    <cellStyle name="메모 18 2" xfId="606"/>
    <cellStyle name="메모 18 2 10" xfId="607"/>
    <cellStyle name="메모 18 2 2" xfId="608"/>
    <cellStyle name="메모 18 2 3" xfId="609"/>
    <cellStyle name="메모 18 2 4" xfId="610"/>
    <cellStyle name="메모 18 2 5" xfId="611"/>
    <cellStyle name="메모 18 2 6" xfId="612"/>
    <cellStyle name="메모 18 2 7" xfId="613"/>
    <cellStyle name="메모 18 2 8" xfId="614"/>
    <cellStyle name="메모 18 2 9" xfId="615"/>
    <cellStyle name="메모 18 3" xfId="616"/>
    <cellStyle name="메모 18 3 10" xfId="617"/>
    <cellStyle name="메모 18 3 2" xfId="618"/>
    <cellStyle name="메모 18 3 3" xfId="619"/>
    <cellStyle name="메모 18 3 4" xfId="620"/>
    <cellStyle name="메모 18 3 5" xfId="621"/>
    <cellStyle name="메모 18 3 6" xfId="622"/>
    <cellStyle name="메모 18 3 7" xfId="623"/>
    <cellStyle name="메모 18 3 8" xfId="624"/>
    <cellStyle name="메모 18 3 9" xfId="625"/>
    <cellStyle name="메모 18 4" xfId="626"/>
    <cellStyle name="메모 18 4 10" xfId="627"/>
    <cellStyle name="메모 18 4 2" xfId="628"/>
    <cellStyle name="메모 18 4 3" xfId="629"/>
    <cellStyle name="메모 18 4 4" xfId="630"/>
    <cellStyle name="메모 18 4 5" xfId="631"/>
    <cellStyle name="메모 18 4 6" xfId="632"/>
    <cellStyle name="메모 18 4 7" xfId="633"/>
    <cellStyle name="메모 18 4 8" xfId="634"/>
    <cellStyle name="메모 18 4 9" xfId="635"/>
    <cellStyle name="메모 18 5" xfId="636"/>
    <cellStyle name="메모 18 5 10" xfId="637"/>
    <cellStyle name="메모 18 5 2" xfId="638"/>
    <cellStyle name="메모 18 5 3" xfId="639"/>
    <cellStyle name="메모 18 5 4" xfId="640"/>
    <cellStyle name="메모 18 5 5" xfId="641"/>
    <cellStyle name="메모 18 5 6" xfId="642"/>
    <cellStyle name="메모 18 5 7" xfId="643"/>
    <cellStyle name="메모 18 5 8" xfId="644"/>
    <cellStyle name="메모 18 5 9" xfId="645"/>
    <cellStyle name="메모 18 6" xfId="646"/>
    <cellStyle name="메모 18 7" xfId="647"/>
    <cellStyle name="메모 18 8" xfId="648"/>
    <cellStyle name="메모 18 9" xfId="649"/>
    <cellStyle name="메모 19" xfId="650"/>
    <cellStyle name="메모 19 10" xfId="651"/>
    <cellStyle name="메모 19 2" xfId="652"/>
    <cellStyle name="메모 19 3" xfId="653"/>
    <cellStyle name="메모 19 4" xfId="654"/>
    <cellStyle name="메모 19 5" xfId="655"/>
    <cellStyle name="메모 19 6" xfId="656"/>
    <cellStyle name="메모 19 7" xfId="657"/>
    <cellStyle name="메모 19 8" xfId="658"/>
    <cellStyle name="메모 19 9" xfId="659"/>
    <cellStyle name="메모 2" xfId="660"/>
    <cellStyle name="메모 2 10" xfId="661"/>
    <cellStyle name="메모 2 11" xfId="662"/>
    <cellStyle name="메모 2 12" xfId="663"/>
    <cellStyle name="메모 2 13" xfId="664"/>
    <cellStyle name="메모 2 14" xfId="665"/>
    <cellStyle name="메모 2 15" xfId="666"/>
    <cellStyle name="메모 2 2" xfId="667"/>
    <cellStyle name="메모 2 2 10" xfId="668"/>
    <cellStyle name="메모 2 2 2" xfId="669"/>
    <cellStyle name="메모 2 2 3" xfId="670"/>
    <cellStyle name="메모 2 2 4" xfId="671"/>
    <cellStyle name="메모 2 2 5" xfId="672"/>
    <cellStyle name="메모 2 2 6" xfId="673"/>
    <cellStyle name="메모 2 2 7" xfId="674"/>
    <cellStyle name="메모 2 2 8" xfId="675"/>
    <cellStyle name="메모 2 2 9" xfId="676"/>
    <cellStyle name="메모 2 3" xfId="677"/>
    <cellStyle name="메모 2 3 10" xfId="678"/>
    <cellStyle name="메모 2 3 2" xfId="679"/>
    <cellStyle name="메모 2 3 3" xfId="680"/>
    <cellStyle name="메모 2 3 4" xfId="681"/>
    <cellStyle name="메모 2 3 5" xfId="682"/>
    <cellStyle name="메모 2 3 6" xfId="683"/>
    <cellStyle name="메모 2 3 7" xfId="684"/>
    <cellStyle name="메모 2 3 8" xfId="685"/>
    <cellStyle name="메모 2 3 9" xfId="686"/>
    <cellStyle name="메모 2 4" xfId="687"/>
    <cellStyle name="메모 2 4 10" xfId="688"/>
    <cellStyle name="메모 2 4 2" xfId="689"/>
    <cellStyle name="메모 2 4 3" xfId="690"/>
    <cellStyle name="메모 2 4 4" xfId="691"/>
    <cellStyle name="메모 2 4 5" xfId="692"/>
    <cellStyle name="메모 2 4 6" xfId="693"/>
    <cellStyle name="메모 2 4 7" xfId="694"/>
    <cellStyle name="메모 2 4 8" xfId="695"/>
    <cellStyle name="메모 2 4 9" xfId="696"/>
    <cellStyle name="메모 2 5" xfId="697"/>
    <cellStyle name="메모 2 5 10" xfId="698"/>
    <cellStyle name="메모 2 5 2" xfId="699"/>
    <cellStyle name="메모 2 5 3" xfId="700"/>
    <cellStyle name="메모 2 5 4" xfId="701"/>
    <cellStyle name="메모 2 5 5" xfId="702"/>
    <cellStyle name="메모 2 5 6" xfId="703"/>
    <cellStyle name="메모 2 5 7" xfId="704"/>
    <cellStyle name="메모 2 5 8" xfId="705"/>
    <cellStyle name="메모 2 5 9" xfId="706"/>
    <cellStyle name="메모 2 6" xfId="707"/>
    <cellStyle name="메모 2 6 10" xfId="708"/>
    <cellStyle name="메모 2 6 2" xfId="709"/>
    <cellStyle name="메모 2 6 3" xfId="710"/>
    <cellStyle name="메모 2 6 4" xfId="711"/>
    <cellStyle name="메모 2 6 5" xfId="712"/>
    <cellStyle name="메모 2 6 6" xfId="713"/>
    <cellStyle name="메모 2 6 7" xfId="714"/>
    <cellStyle name="메모 2 6 8" xfId="715"/>
    <cellStyle name="메모 2 6 9" xfId="716"/>
    <cellStyle name="메모 2 7" xfId="717"/>
    <cellStyle name="메모 2 8" xfId="718"/>
    <cellStyle name="메모 2 9" xfId="719"/>
    <cellStyle name="메모 20" xfId="720"/>
    <cellStyle name="메모 20 10" xfId="721"/>
    <cellStyle name="메모 20 2" xfId="722"/>
    <cellStyle name="메모 20 3" xfId="723"/>
    <cellStyle name="메모 20 4" xfId="724"/>
    <cellStyle name="메모 20 5" xfId="725"/>
    <cellStyle name="메모 20 6" xfId="726"/>
    <cellStyle name="메모 20 7" xfId="727"/>
    <cellStyle name="메모 20 8" xfId="728"/>
    <cellStyle name="메모 20 9" xfId="729"/>
    <cellStyle name="메모 21" xfId="730"/>
    <cellStyle name="메모 21 10" xfId="731"/>
    <cellStyle name="메모 21 2" xfId="732"/>
    <cellStyle name="메모 21 3" xfId="733"/>
    <cellStyle name="메모 21 4" xfId="734"/>
    <cellStyle name="메모 21 5" xfId="735"/>
    <cellStyle name="메모 21 6" xfId="736"/>
    <cellStyle name="메모 21 7" xfId="737"/>
    <cellStyle name="메모 21 8" xfId="738"/>
    <cellStyle name="메모 21 9" xfId="739"/>
    <cellStyle name="메모 22" xfId="740"/>
    <cellStyle name="메모 22 10" xfId="741"/>
    <cellStyle name="메모 22 2" xfId="742"/>
    <cellStyle name="메모 22 3" xfId="743"/>
    <cellStyle name="메모 22 4" xfId="744"/>
    <cellStyle name="메모 22 5" xfId="745"/>
    <cellStyle name="메모 22 6" xfId="746"/>
    <cellStyle name="메모 22 7" xfId="747"/>
    <cellStyle name="메모 22 8" xfId="748"/>
    <cellStyle name="메모 22 9" xfId="749"/>
    <cellStyle name="메모 23" xfId="750"/>
    <cellStyle name="메모 24" xfId="751"/>
    <cellStyle name="메모 25" xfId="752"/>
    <cellStyle name="메모 26" xfId="753"/>
    <cellStyle name="메모 27" xfId="754"/>
    <cellStyle name="메모 27 2" xfId="755"/>
    <cellStyle name="메모 28" xfId="756"/>
    <cellStyle name="메모 28 2" xfId="757"/>
    <cellStyle name="메모 29" xfId="758"/>
    <cellStyle name="메모 3" xfId="759"/>
    <cellStyle name="메모 3 10" xfId="760"/>
    <cellStyle name="메모 3 11" xfId="761"/>
    <cellStyle name="메모 3 12" xfId="762"/>
    <cellStyle name="메모 3 13" xfId="763"/>
    <cellStyle name="메모 3 14" xfId="764"/>
    <cellStyle name="메모 3 2" xfId="765"/>
    <cellStyle name="메모 3 2 10" xfId="766"/>
    <cellStyle name="메모 3 2 2" xfId="767"/>
    <cellStyle name="메모 3 2 3" xfId="768"/>
    <cellStyle name="메모 3 2 4" xfId="769"/>
    <cellStyle name="메모 3 2 5" xfId="770"/>
    <cellStyle name="메모 3 2 6" xfId="771"/>
    <cellStyle name="메모 3 2 7" xfId="772"/>
    <cellStyle name="메모 3 2 8" xfId="773"/>
    <cellStyle name="메모 3 2 9" xfId="774"/>
    <cellStyle name="메모 3 3" xfId="775"/>
    <cellStyle name="메모 3 3 10" xfId="776"/>
    <cellStyle name="메모 3 3 2" xfId="777"/>
    <cellStyle name="메모 3 3 3" xfId="778"/>
    <cellStyle name="메모 3 3 4" xfId="779"/>
    <cellStyle name="메모 3 3 5" xfId="780"/>
    <cellStyle name="메모 3 3 6" xfId="781"/>
    <cellStyle name="메모 3 3 7" xfId="782"/>
    <cellStyle name="메모 3 3 8" xfId="783"/>
    <cellStyle name="메모 3 3 9" xfId="784"/>
    <cellStyle name="메모 3 4" xfId="785"/>
    <cellStyle name="메모 3 4 10" xfId="786"/>
    <cellStyle name="메모 3 4 2" xfId="787"/>
    <cellStyle name="메모 3 4 3" xfId="788"/>
    <cellStyle name="메모 3 4 4" xfId="789"/>
    <cellStyle name="메모 3 4 5" xfId="790"/>
    <cellStyle name="메모 3 4 6" xfId="791"/>
    <cellStyle name="메모 3 4 7" xfId="792"/>
    <cellStyle name="메모 3 4 8" xfId="793"/>
    <cellStyle name="메모 3 4 9" xfId="794"/>
    <cellStyle name="메모 3 5" xfId="795"/>
    <cellStyle name="메모 3 5 10" xfId="796"/>
    <cellStyle name="메모 3 5 2" xfId="797"/>
    <cellStyle name="메모 3 5 3" xfId="798"/>
    <cellStyle name="메모 3 5 4" xfId="799"/>
    <cellStyle name="메모 3 5 5" xfId="800"/>
    <cellStyle name="메모 3 5 6" xfId="801"/>
    <cellStyle name="메모 3 5 7" xfId="802"/>
    <cellStyle name="메모 3 5 8" xfId="803"/>
    <cellStyle name="메모 3 5 9" xfId="804"/>
    <cellStyle name="메모 3 6" xfId="805"/>
    <cellStyle name="메모 3 7" xfId="806"/>
    <cellStyle name="메모 3 8" xfId="807"/>
    <cellStyle name="메모 3 9" xfId="808"/>
    <cellStyle name="메모 30" xfId="809"/>
    <cellStyle name="메모 31" xfId="810"/>
    <cellStyle name="메모 32" xfId="811"/>
    <cellStyle name="메모 33" xfId="812"/>
    <cellStyle name="메모 34" xfId="813"/>
    <cellStyle name="메모 35" xfId="199"/>
    <cellStyle name="메모 4" xfId="814"/>
    <cellStyle name="메모 4 10" xfId="815"/>
    <cellStyle name="메모 4 11" xfId="816"/>
    <cellStyle name="메모 4 12" xfId="817"/>
    <cellStyle name="메모 4 13" xfId="818"/>
    <cellStyle name="메모 4 14" xfId="819"/>
    <cellStyle name="메모 4 2" xfId="820"/>
    <cellStyle name="메모 4 2 10" xfId="821"/>
    <cellStyle name="메모 4 2 2" xfId="822"/>
    <cellStyle name="메모 4 2 3" xfId="823"/>
    <cellStyle name="메모 4 2 4" xfId="824"/>
    <cellStyle name="메모 4 2 5" xfId="825"/>
    <cellStyle name="메모 4 2 6" xfId="826"/>
    <cellStyle name="메모 4 2 7" xfId="827"/>
    <cellStyle name="메모 4 2 8" xfId="828"/>
    <cellStyle name="메모 4 2 9" xfId="829"/>
    <cellStyle name="메모 4 3" xfId="830"/>
    <cellStyle name="메모 4 3 10" xfId="831"/>
    <cellStyle name="메모 4 3 2" xfId="832"/>
    <cellStyle name="메모 4 3 3" xfId="833"/>
    <cellStyle name="메모 4 3 4" xfId="834"/>
    <cellStyle name="메모 4 3 5" xfId="835"/>
    <cellStyle name="메모 4 3 6" xfId="836"/>
    <cellStyle name="메모 4 3 7" xfId="837"/>
    <cellStyle name="메모 4 3 8" xfId="838"/>
    <cellStyle name="메모 4 3 9" xfId="839"/>
    <cellStyle name="메모 4 4" xfId="840"/>
    <cellStyle name="메모 4 4 10" xfId="841"/>
    <cellStyle name="메모 4 4 2" xfId="842"/>
    <cellStyle name="메모 4 4 3" xfId="843"/>
    <cellStyle name="메모 4 4 4" xfId="844"/>
    <cellStyle name="메모 4 4 5" xfId="845"/>
    <cellStyle name="메모 4 4 6" xfId="846"/>
    <cellStyle name="메모 4 4 7" xfId="847"/>
    <cellStyle name="메모 4 4 8" xfId="848"/>
    <cellStyle name="메모 4 4 9" xfId="849"/>
    <cellStyle name="메모 4 5" xfId="850"/>
    <cellStyle name="메모 4 5 10" xfId="851"/>
    <cellStyle name="메모 4 5 2" xfId="852"/>
    <cellStyle name="메모 4 5 3" xfId="853"/>
    <cellStyle name="메모 4 5 4" xfId="854"/>
    <cellStyle name="메모 4 5 5" xfId="855"/>
    <cellStyle name="메모 4 5 6" xfId="856"/>
    <cellStyle name="메모 4 5 7" xfId="857"/>
    <cellStyle name="메모 4 5 8" xfId="858"/>
    <cellStyle name="메모 4 5 9" xfId="859"/>
    <cellStyle name="메모 4 6" xfId="860"/>
    <cellStyle name="메모 4 7" xfId="861"/>
    <cellStyle name="메모 4 8" xfId="862"/>
    <cellStyle name="메모 4 9" xfId="863"/>
    <cellStyle name="메모 5" xfId="864"/>
    <cellStyle name="메모 5 10" xfId="865"/>
    <cellStyle name="메모 5 11" xfId="866"/>
    <cellStyle name="메모 5 12" xfId="867"/>
    <cellStyle name="메모 5 13" xfId="868"/>
    <cellStyle name="메모 5 14" xfId="869"/>
    <cellStyle name="메모 5 2" xfId="870"/>
    <cellStyle name="메모 5 2 10" xfId="871"/>
    <cellStyle name="메모 5 2 2" xfId="872"/>
    <cellStyle name="메모 5 2 3" xfId="873"/>
    <cellStyle name="메모 5 2 4" xfId="874"/>
    <cellStyle name="메모 5 2 5" xfId="875"/>
    <cellStyle name="메모 5 2 6" xfId="876"/>
    <cellStyle name="메모 5 2 7" xfId="877"/>
    <cellStyle name="메모 5 2 8" xfId="878"/>
    <cellStyle name="메모 5 2 9" xfId="879"/>
    <cellStyle name="메모 5 3" xfId="880"/>
    <cellStyle name="메모 5 3 10" xfId="881"/>
    <cellStyle name="메모 5 3 2" xfId="882"/>
    <cellStyle name="메모 5 3 3" xfId="883"/>
    <cellStyle name="메모 5 3 4" xfId="884"/>
    <cellStyle name="메모 5 3 5" xfId="885"/>
    <cellStyle name="메모 5 3 6" xfId="886"/>
    <cellStyle name="메모 5 3 7" xfId="887"/>
    <cellStyle name="메모 5 3 8" xfId="888"/>
    <cellStyle name="메모 5 3 9" xfId="889"/>
    <cellStyle name="메모 5 4" xfId="890"/>
    <cellStyle name="메모 5 4 10" xfId="891"/>
    <cellStyle name="메모 5 4 2" xfId="892"/>
    <cellStyle name="메모 5 4 3" xfId="893"/>
    <cellStyle name="메모 5 4 4" xfId="894"/>
    <cellStyle name="메모 5 4 5" xfId="895"/>
    <cellStyle name="메모 5 4 6" xfId="896"/>
    <cellStyle name="메모 5 4 7" xfId="897"/>
    <cellStyle name="메모 5 4 8" xfId="898"/>
    <cellStyle name="메모 5 4 9" xfId="899"/>
    <cellStyle name="메모 5 5" xfId="900"/>
    <cellStyle name="메모 5 5 10" xfId="901"/>
    <cellStyle name="메모 5 5 2" xfId="902"/>
    <cellStyle name="메모 5 5 3" xfId="903"/>
    <cellStyle name="메모 5 5 4" xfId="904"/>
    <cellStyle name="메모 5 5 5" xfId="905"/>
    <cellStyle name="메모 5 5 6" xfId="906"/>
    <cellStyle name="메모 5 5 7" xfId="907"/>
    <cellStyle name="메모 5 5 8" xfId="908"/>
    <cellStyle name="메모 5 5 9" xfId="909"/>
    <cellStyle name="메모 5 6" xfId="910"/>
    <cellStyle name="메모 5 7" xfId="911"/>
    <cellStyle name="메모 5 8" xfId="912"/>
    <cellStyle name="메모 5 9" xfId="913"/>
    <cellStyle name="메모 6" xfId="914"/>
    <cellStyle name="메모 6 10" xfId="915"/>
    <cellStyle name="메모 6 11" xfId="916"/>
    <cellStyle name="메모 6 12" xfId="917"/>
    <cellStyle name="메모 6 13" xfId="918"/>
    <cellStyle name="메모 6 14" xfId="919"/>
    <cellStyle name="메모 6 2" xfId="920"/>
    <cellStyle name="메모 6 2 10" xfId="921"/>
    <cellStyle name="메모 6 2 2" xfId="922"/>
    <cellStyle name="메모 6 2 3" xfId="923"/>
    <cellStyle name="메모 6 2 4" xfId="924"/>
    <cellStyle name="메모 6 2 5" xfId="925"/>
    <cellStyle name="메모 6 2 6" xfId="926"/>
    <cellStyle name="메모 6 2 7" xfId="927"/>
    <cellStyle name="메모 6 2 8" xfId="928"/>
    <cellStyle name="메모 6 2 9" xfId="929"/>
    <cellStyle name="메모 6 3" xfId="930"/>
    <cellStyle name="메모 6 3 10" xfId="931"/>
    <cellStyle name="메모 6 3 2" xfId="932"/>
    <cellStyle name="메모 6 3 3" xfId="933"/>
    <cellStyle name="메모 6 3 4" xfId="934"/>
    <cellStyle name="메모 6 3 5" xfId="935"/>
    <cellStyle name="메모 6 3 6" xfId="936"/>
    <cellStyle name="메모 6 3 7" xfId="937"/>
    <cellStyle name="메모 6 3 8" xfId="938"/>
    <cellStyle name="메모 6 3 9" xfId="939"/>
    <cellStyle name="메모 6 4" xfId="940"/>
    <cellStyle name="메모 6 4 10" xfId="941"/>
    <cellStyle name="메모 6 4 2" xfId="942"/>
    <cellStyle name="메모 6 4 3" xfId="943"/>
    <cellStyle name="메모 6 4 4" xfId="944"/>
    <cellStyle name="메모 6 4 5" xfId="945"/>
    <cellStyle name="메모 6 4 6" xfId="946"/>
    <cellStyle name="메모 6 4 7" xfId="947"/>
    <cellStyle name="메모 6 4 8" xfId="948"/>
    <cellStyle name="메모 6 4 9" xfId="949"/>
    <cellStyle name="메모 6 5" xfId="950"/>
    <cellStyle name="메모 6 5 10" xfId="951"/>
    <cellStyle name="메모 6 5 2" xfId="952"/>
    <cellStyle name="메모 6 5 3" xfId="953"/>
    <cellStyle name="메모 6 5 4" xfId="954"/>
    <cellStyle name="메모 6 5 5" xfId="955"/>
    <cellStyle name="메모 6 5 6" xfId="956"/>
    <cellStyle name="메모 6 5 7" xfId="957"/>
    <cellStyle name="메모 6 5 8" xfId="958"/>
    <cellStyle name="메모 6 5 9" xfId="959"/>
    <cellStyle name="메모 6 6" xfId="960"/>
    <cellStyle name="메모 6 7" xfId="961"/>
    <cellStyle name="메모 6 8" xfId="962"/>
    <cellStyle name="메모 6 9" xfId="963"/>
    <cellStyle name="메모 7" xfId="964"/>
    <cellStyle name="메모 7 10" xfId="965"/>
    <cellStyle name="메모 7 11" xfId="966"/>
    <cellStyle name="메모 7 12" xfId="967"/>
    <cellStyle name="메모 7 13" xfId="968"/>
    <cellStyle name="메모 7 14" xfId="969"/>
    <cellStyle name="메모 7 2" xfId="970"/>
    <cellStyle name="메모 7 2 10" xfId="971"/>
    <cellStyle name="메모 7 2 2" xfId="972"/>
    <cellStyle name="메모 7 2 3" xfId="973"/>
    <cellStyle name="메모 7 2 4" xfId="974"/>
    <cellStyle name="메모 7 2 5" xfId="975"/>
    <cellStyle name="메모 7 2 6" xfId="976"/>
    <cellStyle name="메모 7 2 7" xfId="977"/>
    <cellStyle name="메모 7 2 8" xfId="978"/>
    <cellStyle name="메모 7 2 9" xfId="979"/>
    <cellStyle name="메모 7 3" xfId="980"/>
    <cellStyle name="메모 7 3 10" xfId="981"/>
    <cellStyle name="메모 7 3 2" xfId="982"/>
    <cellStyle name="메모 7 3 3" xfId="983"/>
    <cellStyle name="메모 7 3 4" xfId="984"/>
    <cellStyle name="메모 7 3 5" xfId="985"/>
    <cellStyle name="메모 7 3 6" xfId="986"/>
    <cellStyle name="메모 7 3 7" xfId="987"/>
    <cellStyle name="메모 7 3 8" xfId="988"/>
    <cellStyle name="메모 7 3 9" xfId="989"/>
    <cellStyle name="메모 7 4" xfId="990"/>
    <cellStyle name="메모 7 4 10" xfId="991"/>
    <cellStyle name="메모 7 4 2" xfId="992"/>
    <cellStyle name="메모 7 4 3" xfId="993"/>
    <cellStyle name="메모 7 4 4" xfId="994"/>
    <cellStyle name="메모 7 4 5" xfId="995"/>
    <cellStyle name="메모 7 4 6" xfId="996"/>
    <cellStyle name="메모 7 4 7" xfId="997"/>
    <cellStyle name="메모 7 4 8" xfId="998"/>
    <cellStyle name="메모 7 4 9" xfId="999"/>
    <cellStyle name="메모 7 5" xfId="1000"/>
    <cellStyle name="메모 7 5 10" xfId="1001"/>
    <cellStyle name="메모 7 5 2" xfId="1002"/>
    <cellStyle name="메모 7 5 3" xfId="1003"/>
    <cellStyle name="메모 7 5 4" xfId="1004"/>
    <cellStyle name="메모 7 5 5" xfId="1005"/>
    <cellStyle name="메모 7 5 6" xfId="1006"/>
    <cellStyle name="메모 7 5 7" xfId="1007"/>
    <cellStyle name="메모 7 5 8" xfId="1008"/>
    <cellStyle name="메모 7 5 9" xfId="1009"/>
    <cellStyle name="메모 7 6" xfId="1010"/>
    <cellStyle name="메모 7 7" xfId="1011"/>
    <cellStyle name="메모 7 8" xfId="1012"/>
    <cellStyle name="메모 7 9" xfId="1013"/>
    <cellStyle name="메모 8" xfId="1014"/>
    <cellStyle name="메모 8 10" xfId="1015"/>
    <cellStyle name="메모 8 11" xfId="1016"/>
    <cellStyle name="메모 8 12" xfId="1017"/>
    <cellStyle name="메모 8 13" xfId="1018"/>
    <cellStyle name="메모 8 14" xfId="1019"/>
    <cellStyle name="메모 8 2" xfId="1020"/>
    <cellStyle name="메모 8 2 10" xfId="1021"/>
    <cellStyle name="메모 8 2 2" xfId="1022"/>
    <cellStyle name="메모 8 2 3" xfId="1023"/>
    <cellStyle name="메모 8 2 4" xfId="1024"/>
    <cellStyle name="메모 8 2 5" xfId="1025"/>
    <cellStyle name="메모 8 2 6" xfId="1026"/>
    <cellStyle name="메모 8 2 7" xfId="1027"/>
    <cellStyle name="메모 8 2 8" xfId="1028"/>
    <cellStyle name="메모 8 2 9" xfId="1029"/>
    <cellStyle name="메모 8 3" xfId="1030"/>
    <cellStyle name="메모 8 3 10" xfId="1031"/>
    <cellStyle name="메모 8 3 2" xfId="1032"/>
    <cellStyle name="메모 8 3 3" xfId="1033"/>
    <cellStyle name="메모 8 3 4" xfId="1034"/>
    <cellStyle name="메모 8 3 5" xfId="1035"/>
    <cellStyle name="메모 8 3 6" xfId="1036"/>
    <cellStyle name="메모 8 3 7" xfId="1037"/>
    <cellStyle name="메모 8 3 8" xfId="1038"/>
    <cellStyle name="메모 8 3 9" xfId="1039"/>
    <cellStyle name="메모 8 4" xfId="1040"/>
    <cellStyle name="메모 8 4 10" xfId="1041"/>
    <cellStyle name="메모 8 4 2" xfId="1042"/>
    <cellStyle name="메모 8 4 3" xfId="1043"/>
    <cellStyle name="메모 8 4 4" xfId="1044"/>
    <cellStyle name="메모 8 4 5" xfId="1045"/>
    <cellStyle name="메모 8 4 6" xfId="1046"/>
    <cellStyle name="메모 8 4 7" xfId="1047"/>
    <cellStyle name="메모 8 4 8" xfId="1048"/>
    <cellStyle name="메모 8 4 9" xfId="1049"/>
    <cellStyle name="메모 8 5" xfId="1050"/>
    <cellStyle name="메모 8 5 10" xfId="1051"/>
    <cellStyle name="메모 8 5 2" xfId="1052"/>
    <cellStyle name="메모 8 5 3" xfId="1053"/>
    <cellStyle name="메모 8 5 4" xfId="1054"/>
    <cellStyle name="메모 8 5 5" xfId="1055"/>
    <cellStyle name="메모 8 5 6" xfId="1056"/>
    <cellStyle name="메모 8 5 7" xfId="1057"/>
    <cellStyle name="메모 8 5 8" xfId="1058"/>
    <cellStyle name="메모 8 5 9" xfId="1059"/>
    <cellStyle name="메모 8 6" xfId="1060"/>
    <cellStyle name="메모 8 7" xfId="1061"/>
    <cellStyle name="메모 8 8" xfId="1062"/>
    <cellStyle name="메모 8 9" xfId="1063"/>
    <cellStyle name="메모 9" xfId="1064"/>
    <cellStyle name="메모 9 10" xfId="1065"/>
    <cellStyle name="메모 9 11" xfId="1066"/>
    <cellStyle name="메모 9 12" xfId="1067"/>
    <cellStyle name="메모 9 13" xfId="1068"/>
    <cellStyle name="메모 9 14" xfId="1069"/>
    <cellStyle name="메모 9 2" xfId="1070"/>
    <cellStyle name="메모 9 2 10" xfId="1071"/>
    <cellStyle name="메모 9 2 2" xfId="1072"/>
    <cellStyle name="메모 9 2 3" xfId="1073"/>
    <cellStyle name="메모 9 2 4" xfId="1074"/>
    <cellStyle name="메모 9 2 5" xfId="1075"/>
    <cellStyle name="메모 9 2 6" xfId="1076"/>
    <cellStyle name="메모 9 2 7" xfId="1077"/>
    <cellStyle name="메모 9 2 8" xfId="1078"/>
    <cellStyle name="메모 9 2 9" xfId="1079"/>
    <cellStyle name="메모 9 3" xfId="1080"/>
    <cellStyle name="메모 9 3 10" xfId="1081"/>
    <cellStyle name="메모 9 3 2" xfId="1082"/>
    <cellStyle name="메모 9 3 3" xfId="1083"/>
    <cellStyle name="메모 9 3 4" xfId="1084"/>
    <cellStyle name="메모 9 3 5" xfId="1085"/>
    <cellStyle name="메모 9 3 6" xfId="1086"/>
    <cellStyle name="메모 9 3 7" xfId="1087"/>
    <cellStyle name="메모 9 3 8" xfId="1088"/>
    <cellStyle name="메모 9 3 9" xfId="1089"/>
    <cellStyle name="메모 9 4" xfId="1090"/>
    <cellStyle name="메모 9 4 10" xfId="1091"/>
    <cellStyle name="메모 9 4 2" xfId="1092"/>
    <cellStyle name="메모 9 4 3" xfId="1093"/>
    <cellStyle name="메모 9 4 4" xfId="1094"/>
    <cellStyle name="메모 9 4 5" xfId="1095"/>
    <cellStyle name="메모 9 4 6" xfId="1096"/>
    <cellStyle name="메모 9 4 7" xfId="1097"/>
    <cellStyle name="메모 9 4 8" xfId="1098"/>
    <cellStyle name="메모 9 4 9" xfId="1099"/>
    <cellStyle name="메모 9 5" xfId="1100"/>
    <cellStyle name="메모 9 5 10" xfId="1101"/>
    <cellStyle name="메모 9 5 2" xfId="1102"/>
    <cellStyle name="메모 9 5 3" xfId="1103"/>
    <cellStyle name="메모 9 5 4" xfId="1104"/>
    <cellStyle name="메모 9 5 5" xfId="1105"/>
    <cellStyle name="메모 9 5 6" xfId="1106"/>
    <cellStyle name="메모 9 5 7" xfId="1107"/>
    <cellStyle name="메모 9 5 8" xfId="1108"/>
    <cellStyle name="메모 9 5 9" xfId="1109"/>
    <cellStyle name="메모 9 6" xfId="1110"/>
    <cellStyle name="메모 9 7" xfId="1111"/>
    <cellStyle name="메모 9 8" xfId="1112"/>
    <cellStyle name="메모 9 9" xfId="1113"/>
    <cellStyle name="묮뎋 [0.00]_PRODUCT DETAIL Q1" xfId="4619"/>
    <cellStyle name="묮뎋_PRODUCT DETAIL Q1" xfId="4620"/>
    <cellStyle name="믅됞 [0.00]_PRODUCT DETAIL Q1" xfId="1516"/>
    <cellStyle name="믅됞_PRODUCT DETAIL Q1" xfId="1517"/>
    <cellStyle name="백 " xfId="1518"/>
    <cellStyle name="백분율 [0]" xfId="1519"/>
    <cellStyle name="백분율 [2]" xfId="1520"/>
    <cellStyle name="보통 2" xfId="1115"/>
    <cellStyle name="보통 2 2" xfId="1116"/>
    <cellStyle name="보통 3" xfId="1117"/>
    <cellStyle name="보통 3 2" xfId="1118"/>
    <cellStyle name="보통 4" xfId="1119"/>
    <cellStyle name="보통 5" xfId="1120"/>
    <cellStyle name="보통 6" xfId="1114"/>
    <cellStyle name="뷭?_BOOKSHIP" xfId="1521"/>
    <cellStyle name="뻇" xfId="1522"/>
    <cellStyle name="설명 텍스트 2" xfId="1122"/>
    <cellStyle name="설명 텍스트 2 2" xfId="1123"/>
    <cellStyle name="설명 텍스트 3" xfId="1124"/>
    <cellStyle name="설명 텍스트 3 2" xfId="1125"/>
    <cellStyle name="설명 텍스트 4" xfId="1126"/>
    <cellStyle name="설명 텍스트 5" xfId="1127"/>
    <cellStyle name="설명 텍스트 6" xfId="1121"/>
    <cellStyle name="셀 확인 2" xfId="1129"/>
    <cellStyle name="셀 확인 2 2" xfId="1130"/>
    <cellStyle name="셀 확인 3" xfId="1131"/>
    <cellStyle name="셀 확인 3 2" xfId="1132"/>
    <cellStyle name="셀 확인 4" xfId="1133"/>
    <cellStyle name="셀 확인 5" xfId="1134"/>
    <cellStyle name="셀 확인 6" xfId="1128"/>
    <cellStyle name="숨표[0]" xfId="4621"/>
    <cellStyle name="숫자(R)" xfId="1523"/>
    <cellStyle name="쉼표 [0]" xfId="4608" builtinId="6"/>
    <cellStyle name="쉼표 [0] 2" xfId="1"/>
    <cellStyle name="쉼표 [0] 2 2" xfId="1136"/>
    <cellStyle name="쉼표 [0] 2 3" xfId="1524"/>
    <cellStyle name="쉼표 [0] 2 4" xfId="1525"/>
    <cellStyle name="쉼표 [0] 3" xfId="1137"/>
    <cellStyle name="쉼표 [0] 3 2" xfId="1440"/>
    <cellStyle name="쉼표 [0] 4" xfId="1135"/>
    <cellStyle name="스타일 1" xfId="1526"/>
    <cellStyle name="안건회계법인" xfId="1527"/>
    <cellStyle name="연결된 셀 2" xfId="1139"/>
    <cellStyle name="연결된 셀 2 2" xfId="1140"/>
    <cellStyle name="연결된 셀 3" xfId="1141"/>
    <cellStyle name="연결된 셀 3 2" xfId="1142"/>
    <cellStyle name="연결된 셀 4" xfId="1143"/>
    <cellStyle name="연결된 셀 5" xfId="1144"/>
    <cellStyle name="연결된 셀 6" xfId="1138"/>
    <cellStyle name="요약 2" xfId="1146"/>
    <cellStyle name="요약 2 2" xfId="1147"/>
    <cellStyle name="요약 3" xfId="1148"/>
    <cellStyle name="요약 3 2" xfId="1149"/>
    <cellStyle name="요약 4" xfId="1150"/>
    <cellStyle name="요약 5" xfId="1151"/>
    <cellStyle name="요약 6" xfId="1145"/>
    <cellStyle name="입력 2" xfId="1153"/>
    <cellStyle name="입력 2 2" xfId="1154"/>
    <cellStyle name="입력 3" xfId="1155"/>
    <cellStyle name="입력 3 2" xfId="1156"/>
    <cellStyle name="입력 4" xfId="1157"/>
    <cellStyle name="입력 5" xfId="1158"/>
    <cellStyle name="입력 6" xfId="1152"/>
    <cellStyle name="자리수" xfId="1528"/>
    <cellStyle name="자리수0" xfId="1529"/>
    <cellStyle name="제목 1 2" xfId="1161"/>
    <cellStyle name="제목 1 2 2" xfId="1162"/>
    <cellStyle name="제목 1 3" xfId="1163"/>
    <cellStyle name="제목 1 3 2" xfId="1164"/>
    <cellStyle name="제목 1 4" xfId="1165"/>
    <cellStyle name="제목 1 5" xfId="1166"/>
    <cellStyle name="제목 1 6" xfId="1160"/>
    <cellStyle name="제목 2 2" xfId="1168"/>
    <cellStyle name="제목 2 2 2" xfId="1169"/>
    <cellStyle name="제목 2 3" xfId="1170"/>
    <cellStyle name="제목 2 3 2" xfId="1171"/>
    <cellStyle name="제목 2 4" xfId="1172"/>
    <cellStyle name="제목 2 5" xfId="1173"/>
    <cellStyle name="제목 2 6" xfId="1167"/>
    <cellStyle name="제목 3 2" xfId="1175"/>
    <cellStyle name="제목 3 2 2" xfId="1176"/>
    <cellStyle name="제목 3 3" xfId="1177"/>
    <cellStyle name="제목 3 3 2" xfId="1178"/>
    <cellStyle name="제목 3 4" xfId="1179"/>
    <cellStyle name="제목 3 5" xfId="1180"/>
    <cellStyle name="제목 3 6" xfId="1174"/>
    <cellStyle name="제목 4 2" xfId="1182"/>
    <cellStyle name="제목 4 2 2" xfId="1183"/>
    <cellStyle name="제목 4 3" xfId="1184"/>
    <cellStyle name="제목 4 3 2" xfId="1185"/>
    <cellStyle name="제목 4 4" xfId="1186"/>
    <cellStyle name="제목 4 5" xfId="1187"/>
    <cellStyle name="제목 4 6" xfId="1181"/>
    <cellStyle name="제목 5" xfId="1188"/>
    <cellStyle name="제목 5 2" xfId="1189"/>
    <cellStyle name="제목 6" xfId="1190"/>
    <cellStyle name="제목 6 2" xfId="1191"/>
    <cellStyle name="제목 7" xfId="1192"/>
    <cellStyle name="제목 8" xfId="1193"/>
    <cellStyle name="제목 9" xfId="1159"/>
    <cellStyle name="좋음 2" xfId="1195"/>
    <cellStyle name="좋음 2 2" xfId="1196"/>
    <cellStyle name="좋음 3" xfId="1197"/>
    <cellStyle name="좋음 3 2" xfId="1198"/>
    <cellStyle name="좋음 4" xfId="1199"/>
    <cellStyle name="좋음 5" xfId="1200"/>
    <cellStyle name="좋음 6" xfId="1194"/>
    <cellStyle name="출력 2" xfId="1202"/>
    <cellStyle name="출력 2 2" xfId="1203"/>
    <cellStyle name="출력 3" xfId="1204"/>
    <cellStyle name="출력 3 2" xfId="1205"/>
    <cellStyle name="출력 4" xfId="1206"/>
    <cellStyle name="출력 5" xfId="1207"/>
    <cellStyle name="출력 6" xfId="1201"/>
    <cellStyle name="콤" xfId="1530"/>
    <cellStyle name="콤_★대합산단 기본조사서(08.11.11현재)" xfId="1531"/>
    <cellStyle name="콤_★대합산단 기본조사서(08.11.11현재)_★대합산단 기본조사서(10.08.13)" xfId="1532"/>
    <cellStyle name="콤_★대합산단 기본조사서(08.11.11현재)_★대합산단 기본조사서(10.08.13)_경산 기본조사서 결과 보고서-2012.07.17(분묘조서)최종" xfId="1533"/>
    <cellStyle name="콤_★대합산단 기본조사서(08.11.11현재)_★대합산단 기본조사서(10.08.13)_경산 기본조사서 결과 보고서-2012.07.17(분묘조서)최종 2" xfId="4622"/>
    <cellStyle name="콤_★대합산단 기본조사서(08.11.11현재)_★대합산단 기본조사서(10.08.13)_경산 기본조사서 결과 보고서-2012.07.17(분묘조서)최종_경산 기본조사서 결과 보고서(영농)-2012.07.29" xfId="1534"/>
    <cellStyle name="콤_★대합산단 기본조사서(08.11.11현재)_★대합산단 기본조사서(10.08.13)_경산 기본조사서 결과 보고서-2012.07.17(분묘조서)최종_경산 기본조사서 결과 보고서-2012.07.23" xfId="1535"/>
    <cellStyle name="콤_★대합산단 기본조사서(08.11.11현재)_★대합산단 기본조사서(10.08.13)_경산 기본조사서 결과 보고서-2012.07.17(분묘조서)최종_경산 기본조사서 결과 보고서-2012.07.29" xfId="1536"/>
    <cellStyle name="콤_★대합산단 기본조사서(08.11.11현재)_★대합산단 기본조사서(10.08.13)_경산 기본조사서 결과 보고서-2012.07.17(분묘조서)최종_경산 기본조사서 결과 보고서-2012.07.30" xfId="1537"/>
    <cellStyle name="콤_★대합산단 기본조사서(08.11.11현재)_★대합산단 기본조사서(10.08.13)_경산 기본조사서 결과 보고서-2012.07.17(분묘조서)최종_경산 기본조사서 결과 보고서-2012.08.05" xfId="1538"/>
    <cellStyle name="콤_★대합산단 기본조사서(08.11.11현재)_★대합산단 기본조사서(10.08.13)_경산 기본조사서 결과 보고서-2012.07.17(분묘조서)최종_물건조서(1단계완료)-지번별수정" xfId="4623"/>
    <cellStyle name="콤_★대합산단 기본조사서(08.11.11현재)_★대합산단 기본조사서(10.08.13)_경산 기본조사서 결과 보고서-2012.07.17(분묘조서)최종_영농조서-수정.1024" xfId="4624"/>
    <cellStyle name="콤_★대합산단 기본조사서(08.11.11현재)_★대합산단 기본조사서(10.08.13)_경산 기본조사서 결과 보고서-2012.07.18" xfId="1539"/>
    <cellStyle name="콤_★대합산단 기본조사서(08.11.11현재)_★대합산단 기본조사서(10.08.13)_경산 기본조사서 결과 보고서-2012.07.18 2" xfId="4625"/>
    <cellStyle name="콤_★대합산단 기본조사서(08.11.11현재)_★대합산단 기본조사서(10.08.13)_경산 기본조사서 결과 보고서-2012.07.18_경산 기본조사서 결과 보고서(영농)-2012.07.29" xfId="1540"/>
    <cellStyle name="콤_★대합산단 기본조사서(08.11.11현재)_★대합산단 기본조사서(10.08.13)_경산 기본조사서 결과 보고서-2012.07.18_경산 기본조사서 결과 보고서-2012.07.23" xfId="1541"/>
    <cellStyle name="콤_★대합산단 기본조사서(08.11.11현재)_★대합산단 기본조사서(10.08.13)_경산 기본조사서 결과 보고서-2012.07.18_경산 기본조사서 결과 보고서-2012.07.29" xfId="1542"/>
    <cellStyle name="콤_★대합산단 기본조사서(08.11.11현재)_★대합산단 기본조사서(10.08.13)_경산 기본조사서 결과 보고서-2012.07.18_경산 기본조사서 결과 보고서-2012.07.30" xfId="1543"/>
    <cellStyle name="콤_★대합산단 기본조사서(08.11.11현재)_★대합산단 기본조사서(10.08.13)_경산 기본조사서 결과 보고서-2012.07.18_경산 기본조사서 결과 보고서-2012.08.05" xfId="1544"/>
    <cellStyle name="콤_★대합산단 기본조사서(08.11.11현재)_★대합산단 기본조사서(10.08.13)_경산 기본조사서 결과 보고서-2012.07.18_물건조서(1단계완료)-지번별수정" xfId="4626"/>
    <cellStyle name="콤_★대합산단 기본조사서(08.11.11현재)_★대합산단 기본조사서(10.08.13)_경산 기본조사서 결과 보고서-2012.07.18_영농조서-수정.1024" xfId="4627"/>
    <cellStyle name="콤_★대합산단 기본조사서(08.11.11현재)_★대합산단 보상액 산정조서(09.08.07현재)" xfId="1545"/>
    <cellStyle name="콤_★대합산단 기본조사서(08.11.11현재)_★대합산단 보상액 산정조서(09.08.07현재) 2" xfId="4628"/>
    <cellStyle name="콤_★대합산단 기본조사서(08.11.11현재)_★대합산단 보상액 산정조서(09.08.07현재)_★대합산단 보상액 산정조서(10.08.06)" xfId="1546"/>
    <cellStyle name="콤_★대합산단 기본조사서(08.11.11현재)_★대합산단 보상액 산정조서(09.08.07현재)_★대합산단 보상액 산정조서(10.08.06) 2" xfId="4629"/>
    <cellStyle name="콤_★대합산단 기본조사서(08.11.11현재)_★대합산단 보상액 산정조서(09.08.07현재)_★대합산단 보상액 산정조서(10.08.06)_경산 기본조사서 결과 보고서(분묘)-12.07.26" xfId="1547"/>
    <cellStyle name="콤_★대합산단 기본조사서(08.11.11현재)_★대합산단 보상액 산정조서(09.08.07현재)_★대합산단 보상액 산정조서(10.08.06)_경산 기본조사서 결과 보고서(영농)-2012.07.29" xfId="1548"/>
    <cellStyle name="콤_★대합산단 기본조사서(08.11.11현재)_★대합산단 보상액 산정조서(09.08.07현재)_★대합산단 보상액 산정조서(10.08.06)_경산 기본조사서 결과 보고서-2012.07.17(분묘조서)최종" xfId="1549"/>
    <cellStyle name="콤_★대합산단 기본조사서(08.11.11현재)_★대합산단 보상액 산정조서(09.08.07현재)_★대합산단 보상액 산정조서(10.08.06)_경산 기본조사서 결과 보고서-2012.07.18" xfId="1550"/>
    <cellStyle name="콤_★대합산단 기본조사서(08.11.11현재)_★대합산단 보상액 산정조서(09.08.07현재)_★대합산단 보상액 산정조서(10.08.06)_경산 기본조사서 결과 보고서-2012.07.19(출력용)" xfId="1551"/>
    <cellStyle name="콤_★대합산단 기본조사서(08.11.11현재)_★대합산단 보상액 산정조서(09.08.07현재)_★대합산단 보상액 산정조서(10.08.06)_경산 기본조사서 결과 보고서-2012.07.23" xfId="1552"/>
    <cellStyle name="콤_★대합산단 기본조사서(08.11.11현재)_★대합산단 보상액 산정조서(09.08.07현재)_★대합산단 보상액 산정조서(10.08.06)_경산 기본조사서 결과 보고서-2012.07.28" xfId="1553"/>
    <cellStyle name="콤_★대합산단 기본조사서(08.11.11현재)_★대합산단 보상액 산정조서(09.08.07현재)_★대합산단 보상액 산정조서(10.08.06)_경산 기본조사서 결과 보고서-2012.07.29" xfId="1554"/>
    <cellStyle name="콤_★대합산단 기본조사서(08.11.11현재)_★대합산단 보상액 산정조서(09.08.07현재)_★대합산단 보상액 산정조서(10.08.06)_경산 기본조사서 결과 보고서-2012.07.30" xfId="1555"/>
    <cellStyle name="콤_★대합산단 기본조사서(08.11.11현재)_★대합산단 보상액 산정조서(09.08.07현재)_★대합산단 보상액 산정조서(10.08.06)_경산 기본조사서 결과 보고서-2012.08.05" xfId="1556"/>
    <cellStyle name="콤_★대합산단 기본조사서(08.11.11현재)_★대합산단 보상액 산정조서(09.08.07현재)_★대합산단 보상액 산정조서(10.08.06)_경산 전체토지조서 1(10.26일)" xfId="4630"/>
    <cellStyle name="콤_★대합산단 기본조사서(08.11.11현재)_★대합산단 보상액 산정조서(09.08.07현재)_★대합산단 보상액 산정조서(10.08.06)_경산 전체토지조서 2(10.26일)" xfId="4631"/>
    <cellStyle name="콤_★대합산단 기본조사서(08.11.11현재)_★대합산단 보상액 산정조서(09.08.07현재)_★대합산단 보상액 산정조서(10.08.06)_경산 전체토지조서-12.08.17" xfId="4632"/>
    <cellStyle name="콤_★대합산단 기본조사서(08.11.11현재)_★대합산단 보상액 산정조서(09.08.07현재)_★대합산단 보상액 산정조서(10.08.06)_물건조서(1단계완료)-지번별수정" xfId="4633"/>
    <cellStyle name="콤_★대합산단 기본조사서(08.11.11현재)_★대합산단 보상액 산정조서(09.08.07현재)_★대합산단 보상액 산정조서(10.08.06)_영농조서-수정.1024" xfId="4634"/>
    <cellStyle name="콤_★대합산단 기본조사서(08.11.11현재)_★대합산단 보상액 산정조서(09.08.07현재)_★대합산단 보상액 산정조서(10.08.06)_토지조서(전체. 기본조사서 번호순)" xfId="4635"/>
    <cellStyle name="콤_★대합산단 기본조사서(08.11.11현재)_★대합산단 보상액 산정조서(09.08.07현재)_경산 기본조사서 결과 보고서(분묘)-12.07.26" xfId="1557"/>
    <cellStyle name="콤_★대합산단 기본조사서(08.11.11현재)_★대합산단 보상액 산정조서(09.08.07현재)_경산 기본조사서 결과 보고서(영농)-2012.07.29" xfId="1558"/>
    <cellStyle name="콤_★대합산단 기본조사서(08.11.11현재)_★대합산단 보상액 산정조서(09.08.07현재)_경산 기본조사서 결과 보고서-2012.07.17(분묘조서)최종" xfId="1559"/>
    <cellStyle name="콤_★대합산단 기본조사서(08.11.11현재)_★대합산단 보상액 산정조서(09.08.07현재)_경산 기본조사서 결과 보고서-2012.07.18" xfId="1560"/>
    <cellStyle name="콤_★대합산단 기본조사서(08.11.11현재)_★대합산단 보상액 산정조서(09.08.07현재)_경산 기본조사서 결과 보고서-2012.07.19(출력용)" xfId="1561"/>
    <cellStyle name="콤_★대합산단 기본조사서(08.11.11현재)_★대합산단 보상액 산정조서(09.08.07현재)_경산 기본조사서 결과 보고서-2012.07.23" xfId="1562"/>
    <cellStyle name="콤_★대합산단 기본조사서(08.11.11현재)_★대합산단 보상액 산정조서(09.08.07현재)_경산 기본조사서 결과 보고서-2012.07.28" xfId="1563"/>
    <cellStyle name="콤_★대합산단 기본조사서(08.11.11현재)_★대합산단 보상액 산정조서(09.08.07현재)_경산 기본조사서 결과 보고서-2012.07.29" xfId="1564"/>
    <cellStyle name="콤_★대합산단 기본조사서(08.11.11현재)_★대합산단 보상액 산정조서(09.08.07현재)_경산 기본조사서 결과 보고서-2012.07.30" xfId="1565"/>
    <cellStyle name="콤_★대합산단 기본조사서(08.11.11현재)_★대합산단 보상액 산정조서(09.08.07현재)_경산 기본조사서 결과 보고서-2012.08.05" xfId="1566"/>
    <cellStyle name="콤_★대합산단 기본조사서(08.11.11현재)_★대합산단 보상액 산정조서(09.08.07현재)_경산 전체토지조서 1(10.26일)" xfId="4636"/>
    <cellStyle name="콤_★대합산단 기본조사서(08.11.11현재)_★대합산단 보상액 산정조서(09.08.07현재)_경산 전체토지조서 2(10.26일)" xfId="4637"/>
    <cellStyle name="콤_★대합산단 기본조사서(08.11.11현재)_★대합산단 보상액 산정조서(09.08.07현재)_경산 전체토지조서-12.08.17" xfId="4638"/>
    <cellStyle name="콤_★대합산단 기본조사서(08.11.11현재)_★대합산단 보상액 산정조서(09.08.07현재)_물건조서(1단계완료)-지번별수정" xfId="4639"/>
    <cellStyle name="콤_★대합산단 기본조사서(08.11.11현재)_★대합산단 보상액 산정조서(09.08.07현재)_영농조서-수정.1024" xfId="4640"/>
    <cellStyle name="콤_★대합산단 기본조사서(08.11.11현재)_★대합산단 보상액 산정조서(09.08.07현재)_토지조서(전체. 기본조사서 번호순)" xfId="4641"/>
    <cellStyle name="콤_★대합산단 기본조사서(08.11.11현재)_경산 기본조사서 결과 보고서-2012.07.17(분묘조서)최종" xfId="1567"/>
    <cellStyle name="콤_★대합산단 기본조사서(08.11.11현재)_경산 기본조사서 결과 보고서-2012.07.17(분묘조서)최종 2" xfId="4642"/>
    <cellStyle name="콤_★대합산단 기본조사서(08.11.11현재)_경산 기본조사서 결과 보고서-2012.07.17(분묘조서)최종_경산 기본조사서 결과 보고서(영농)-2012.07.29" xfId="1568"/>
    <cellStyle name="콤_★대합산단 기본조사서(08.11.11현재)_경산 기본조사서 결과 보고서-2012.07.17(분묘조서)최종_경산 기본조사서 결과 보고서-2012.07.23" xfId="1569"/>
    <cellStyle name="콤_★대합산단 기본조사서(08.11.11현재)_경산 기본조사서 결과 보고서-2012.07.17(분묘조서)최종_경산 기본조사서 결과 보고서-2012.07.29" xfId="1570"/>
    <cellStyle name="콤_★대합산단 기본조사서(08.11.11현재)_경산 기본조사서 결과 보고서-2012.07.17(분묘조서)최종_경산 기본조사서 결과 보고서-2012.07.30" xfId="1571"/>
    <cellStyle name="콤_★대합산단 기본조사서(08.11.11현재)_경산 기본조사서 결과 보고서-2012.07.17(분묘조서)최종_경산 기본조사서 결과 보고서-2012.08.05" xfId="1572"/>
    <cellStyle name="콤_★대합산단 기본조사서(08.11.11현재)_경산 기본조사서 결과 보고서-2012.07.17(분묘조서)최종_물건조서(1단계완료)-지번별수정" xfId="4643"/>
    <cellStyle name="콤_★대합산단 기본조사서(08.11.11현재)_경산 기본조사서 결과 보고서-2012.07.17(분묘조서)최종_영농조서-수정.1024" xfId="4644"/>
    <cellStyle name="콤_★대합산단 기본조사서(08.11.11현재)_경산 기본조사서 결과 보고서-2012.07.18" xfId="1573"/>
    <cellStyle name="콤_★대합산단 기본조사서(08.11.11현재)_경산 기본조사서 결과 보고서-2012.07.18 2" xfId="4645"/>
    <cellStyle name="콤_★대합산단 기본조사서(08.11.11현재)_경산 기본조사서 결과 보고서-2012.07.18_경산 기본조사서 결과 보고서(영농)-2012.07.29" xfId="1574"/>
    <cellStyle name="콤_★대합산단 기본조사서(08.11.11현재)_경산 기본조사서 결과 보고서-2012.07.18_경산 기본조사서 결과 보고서-2012.07.23" xfId="1575"/>
    <cellStyle name="콤_★대합산단 기본조사서(08.11.11현재)_경산 기본조사서 결과 보고서-2012.07.18_경산 기본조사서 결과 보고서-2012.07.29" xfId="1576"/>
    <cellStyle name="콤_★대합산단 기본조사서(08.11.11현재)_경산 기본조사서 결과 보고서-2012.07.18_경산 기본조사서 결과 보고서-2012.07.30" xfId="1577"/>
    <cellStyle name="콤_★대합산단 기본조사서(08.11.11현재)_경산 기본조사서 결과 보고서-2012.07.18_경산 기본조사서 결과 보고서-2012.08.05" xfId="1578"/>
    <cellStyle name="콤_★대합산단 기본조사서(08.11.11현재)_경산 기본조사서 결과 보고서-2012.07.18_물건조서(1단계완료)-지번별수정" xfId="4646"/>
    <cellStyle name="콤_★대합산단 기본조사서(08.11.11현재)_경산 기본조사서 결과 보고서-2012.07.18_영농조서-수정.1024" xfId="4647"/>
    <cellStyle name="콤_★대합산단 기본조사서(08.11.11현재)_대부포기각서 징구현황-09.12.14" xfId="1579"/>
    <cellStyle name="콤_★대합산단 기본조사서(08.11.11현재)_대부포기각서 징구현황-09.12.14 2" xfId="4648"/>
    <cellStyle name="콤_★대합산단 기본조사서(08.11.11현재)_대부포기각서 징구현황-09.12.14_경산 기본조사서 결과 보고서(분묘)-12.07.26" xfId="1580"/>
    <cellStyle name="콤_★대합산단 기본조사서(08.11.11현재)_대부포기각서 징구현황-09.12.14_경산 기본조사서 결과 보고서(영농)-2012.07.29" xfId="1581"/>
    <cellStyle name="콤_★대합산단 기본조사서(08.11.11현재)_대부포기각서 징구현황-09.12.14_경산 기본조사서 결과 보고서-2012.07.17(분묘조서)최종" xfId="1582"/>
    <cellStyle name="콤_★대합산단 기본조사서(08.11.11현재)_대부포기각서 징구현황-09.12.14_경산 기본조사서 결과 보고서-2012.07.18" xfId="1583"/>
    <cellStyle name="콤_★대합산단 기본조사서(08.11.11현재)_대부포기각서 징구현황-09.12.14_경산 기본조사서 결과 보고서-2012.07.19(출력용)" xfId="1584"/>
    <cellStyle name="콤_★대합산단 기본조사서(08.11.11현재)_대부포기각서 징구현황-09.12.14_경산 기본조사서 결과 보고서-2012.07.23" xfId="1585"/>
    <cellStyle name="콤_★대합산단 기본조사서(08.11.11현재)_대부포기각서 징구현황-09.12.14_경산 기본조사서 결과 보고서-2012.07.28" xfId="1586"/>
    <cellStyle name="콤_★대합산단 기본조사서(08.11.11현재)_대부포기각서 징구현황-09.12.14_경산 기본조사서 결과 보고서-2012.07.29" xfId="1587"/>
    <cellStyle name="콤_★대합산단 기본조사서(08.11.11현재)_대부포기각서 징구현황-09.12.14_경산 기본조사서 결과 보고서-2012.07.30" xfId="1588"/>
    <cellStyle name="콤_★대합산단 기본조사서(08.11.11현재)_대부포기각서 징구현황-09.12.14_경산 기본조사서 결과 보고서-2012.08.05" xfId="1589"/>
    <cellStyle name="콤_★대합산단 기본조사서(08.11.11현재)_대부포기각서 징구현황-09.12.14_경산 전체토지조서 1(10.26일)" xfId="4649"/>
    <cellStyle name="콤_★대합산단 기본조사서(08.11.11현재)_대부포기각서 징구현황-09.12.14_경산 전체토지조서 2(10.26일)" xfId="4650"/>
    <cellStyle name="콤_★대합산단 기본조사서(08.11.11현재)_대부포기각서 징구현황-09.12.14_경산 전체토지조서-12.08.17" xfId="4651"/>
    <cellStyle name="콤_★대합산단 기본조사서(08.11.11현재)_대부포기각서 징구현황-09.12.14_물건조서(1단계완료)-지번별수정" xfId="4652"/>
    <cellStyle name="콤_★대합산단 기본조사서(08.11.11현재)_대부포기각서 징구현황-09.12.14_영농조서-수정.1024" xfId="4653"/>
    <cellStyle name="콤_★대합산단 기본조사서(08.11.11현재)_대부포기각서 징구현황-09.12.14_토지조서(전체. 기본조사서 번호순)" xfId="4654"/>
    <cellStyle name="콤_★대합산단 기본조사서(08.11.11현재)_대합산단 국공유지 산정조서 - 정산용" xfId="1590"/>
    <cellStyle name="콤_★대합산단 기본조사서(08.11.11현재)_대합산단 국공유지 산정조서 - 정산용 2" xfId="4655"/>
    <cellStyle name="콤_★대합산단 기본조사서(08.11.11현재)_대합산단 국공유지 산정조서 - 정산용_경산 기본조사서 결과 보고서(분묘)-12.07.26" xfId="1591"/>
    <cellStyle name="콤_★대합산단 기본조사서(08.11.11현재)_대합산단 국공유지 산정조서 - 정산용_경산 기본조사서 결과 보고서(영농)-2012.07.29" xfId="1592"/>
    <cellStyle name="콤_★대합산단 기본조사서(08.11.11현재)_대합산단 국공유지 산정조서 - 정산용_경산 기본조사서 결과 보고서-2012.07.17(분묘조서)최종" xfId="1593"/>
    <cellStyle name="콤_★대합산단 기본조사서(08.11.11현재)_대합산단 국공유지 산정조서 - 정산용_경산 기본조사서 결과 보고서-2012.07.18" xfId="1594"/>
    <cellStyle name="콤_★대합산단 기본조사서(08.11.11현재)_대합산단 국공유지 산정조서 - 정산용_경산 기본조사서 결과 보고서-2012.07.19(출력용)" xfId="1595"/>
    <cellStyle name="콤_★대합산단 기본조사서(08.11.11현재)_대합산단 국공유지 산정조서 - 정산용_경산 기본조사서 결과 보고서-2012.07.23" xfId="1596"/>
    <cellStyle name="콤_★대합산단 기본조사서(08.11.11현재)_대합산단 국공유지 산정조서 - 정산용_경산 기본조사서 결과 보고서-2012.07.28" xfId="1597"/>
    <cellStyle name="콤_★대합산단 기본조사서(08.11.11현재)_대합산단 국공유지 산정조서 - 정산용_경산 기본조사서 결과 보고서-2012.07.29" xfId="1598"/>
    <cellStyle name="콤_★대합산단 기본조사서(08.11.11현재)_대합산단 국공유지 산정조서 - 정산용_경산 기본조사서 결과 보고서-2012.07.30" xfId="1599"/>
    <cellStyle name="콤_★대합산단 기본조사서(08.11.11현재)_대합산단 국공유지 산정조서 - 정산용_경산 기본조사서 결과 보고서-2012.08.05" xfId="1600"/>
    <cellStyle name="콤_★대합산단 기본조사서(08.11.11현재)_대합산단 국공유지 산정조서 - 정산용_경산 전체토지조서 1(10.26일)" xfId="4656"/>
    <cellStyle name="콤_★대합산단 기본조사서(08.11.11현재)_대합산단 국공유지 산정조서 - 정산용_경산 전체토지조서 2(10.26일)" xfId="4657"/>
    <cellStyle name="콤_★대합산단 기본조사서(08.11.11현재)_대합산단 국공유지 산정조서 - 정산용_경산 전체토지조서-12.08.17" xfId="4658"/>
    <cellStyle name="콤_★대합산단 기본조사서(08.11.11현재)_대합산단 국공유지 산정조서 - 정산용_물건조서(1단계완료)-지번별수정" xfId="4659"/>
    <cellStyle name="콤_★대합산단 기본조사서(08.11.11현재)_대합산단 국공유지 산정조서 - 정산용_영농조서-수정.1024" xfId="4660"/>
    <cellStyle name="콤_★대합산단 기본조사서(08.11.11현재)_대합산단 국공유지 산정조서 - 정산용_토지조서(전체. 기본조사서 번호순)" xfId="4661"/>
    <cellStyle name="콤_★대합산단 기본조사서(08.11.11현재)_대합산단 보상액 산정조서(10.01.27현재)" xfId="1601"/>
    <cellStyle name="콤_★대합산단 기본조사서(08.11.11현재)_대합산단 보상액 산정조서(10.01.27현재)_경산 기본조사서 결과 보고서-2012.07.17(분묘조서)최종" xfId="1602"/>
    <cellStyle name="콤_★대합산단 기본조사서(08.11.11현재)_대합산단 보상액 산정조서(10.01.27현재)_경산 기본조사서 결과 보고서-2012.07.17(분묘조서)최종 2" xfId="4662"/>
    <cellStyle name="콤_★대합산단 기본조사서(08.11.11현재)_대합산단 보상액 산정조서(10.01.27현재)_경산 기본조사서 결과 보고서-2012.07.17(분묘조서)최종_경산 기본조사서 결과 보고서(영농)-2012.07.29" xfId="1603"/>
    <cellStyle name="콤_★대합산단 기본조사서(08.11.11현재)_대합산단 보상액 산정조서(10.01.27현재)_경산 기본조사서 결과 보고서-2012.07.17(분묘조서)최종_경산 기본조사서 결과 보고서-2012.07.23" xfId="1604"/>
    <cellStyle name="콤_★대합산단 기본조사서(08.11.11현재)_대합산단 보상액 산정조서(10.01.27현재)_경산 기본조사서 결과 보고서-2012.07.17(분묘조서)최종_경산 기본조사서 결과 보고서-2012.07.29" xfId="1605"/>
    <cellStyle name="콤_★대합산단 기본조사서(08.11.11현재)_대합산단 보상액 산정조서(10.01.27현재)_경산 기본조사서 결과 보고서-2012.07.17(분묘조서)최종_경산 기본조사서 결과 보고서-2012.07.30" xfId="1606"/>
    <cellStyle name="콤_★대합산단 기본조사서(08.11.11현재)_대합산단 보상액 산정조서(10.01.27현재)_경산 기본조사서 결과 보고서-2012.07.17(분묘조서)최종_경산 기본조사서 결과 보고서-2012.08.05" xfId="1607"/>
    <cellStyle name="콤_★대합산단 기본조사서(08.11.11현재)_대합산단 보상액 산정조서(10.01.27현재)_경산 기본조사서 결과 보고서-2012.07.17(분묘조서)최종_물건조서(1단계완료)-지번별수정" xfId="4663"/>
    <cellStyle name="콤_★대합산단 기본조사서(08.11.11현재)_대합산단 보상액 산정조서(10.01.27현재)_경산 기본조사서 결과 보고서-2012.07.17(분묘조서)최종_영농조서-수정.1024" xfId="4664"/>
    <cellStyle name="콤_★대합산단 기본조사서(08.11.11현재)_대합산단 보상액 산정조서(10.01.27현재)_경산 기본조사서 결과 보고서-2012.07.18" xfId="1608"/>
    <cellStyle name="콤_★대합산단 기본조사서(08.11.11현재)_대합산단 보상액 산정조서(10.01.27현재)_경산 기본조사서 결과 보고서-2012.07.18 2" xfId="4665"/>
    <cellStyle name="콤_★대합산단 기본조사서(08.11.11현재)_대합산단 보상액 산정조서(10.01.27현재)_경산 기본조사서 결과 보고서-2012.07.18_경산 기본조사서 결과 보고서(영농)-2012.07.29" xfId="1609"/>
    <cellStyle name="콤_★대합산단 기본조사서(08.11.11현재)_대합산단 보상액 산정조서(10.01.27현재)_경산 기본조사서 결과 보고서-2012.07.18_경산 기본조사서 결과 보고서-2012.07.23" xfId="1610"/>
    <cellStyle name="콤_★대합산단 기본조사서(08.11.11현재)_대합산단 보상액 산정조서(10.01.27현재)_경산 기본조사서 결과 보고서-2012.07.18_경산 기본조사서 결과 보고서-2012.07.29" xfId="1611"/>
    <cellStyle name="콤_★대합산단 기본조사서(08.11.11현재)_대합산단 보상액 산정조서(10.01.27현재)_경산 기본조사서 결과 보고서-2012.07.18_경산 기본조사서 결과 보고서-2012.07.30" xfId="1612"/>
    <cellStyle name="콤_★대합산단 기본조사서(08.11.11현재)_대합산단 보상액 산정조서(10.01.27현재)_경산 기본조사서 결과 보고서-2012.07.18_경산 기본조사서 결과 보고서-2012.08.05" xfId="1613"/>
    <cellStyle name="콤_★대합산단 기본조사서(08.11.11현재)_대합산단 보상액 산정조서(10.01.27현재)_경산 기본조사서 결과 보고서-2012.07.18_물건조서(1단계완료)-지번별수정" xfId="4666"/>
    <cellStyle name="콤_★대합산단 기본조사서(08.11.11현재)_대합산단 보상액 산정조서(10.01.27현재)_경산 기본조사서 결과 보고서-2012.07.18_영농조서-수정.1024" xfId="4667"/>
    <cellStyle name="콤_★대합산단 기본조사서(08.11.11현재)_대합산단 보상액 산정조서(10.08.12현재)" xfId="1614"/>
    <cellStyle name="콤_★대합산단 기본조사서(08.11.11현재)_대합산단 보상액 산정조서(10.08.12현재)_경산 기본조사서 결과 보고서-2012.07.17(분묘조서)최종" xfId="1615"/>
    <cellStyle name="콤_★대합산단 기본조사서(08.11.11현재)_대합산단 보상액 산정조서(10.08.12현재)_경산 기본조사서 결과 보고서-2012.07.17(분묘조서)최종 2" xfId="4668"/>
    <cellStyle name="콤_★대합산단 기본조사서(08.11.11현재)_대합산단 보상액 산정조서(10.08.12현재)_경산 기본조사서 결과 보고서-2012.07.17(분묘조서)최종_경산 기본조사서 결과 보고서(영농)-2012.07.29" xfId="1616"/>
    <cellStyle name="콤_★대합산단 기본조사서(08.11.11현재)_대합산단 보상액 산정조서(10.08.12현재)_경산 기본조사서 결과 보고서-2012.07.17(분묘조서)최종_경산 기본조사서 결과 보고서-2012.07.23" xfId="1617"/>
    <cellStyle name="콤_★대합산단 기본조사서(08.11.11현재)_대합산단 보상액 산정조서(10.08.12현재)_경산 기본조사서 결과 보고서-2012.07.17(분묘조서)최종_경산 기본조사서 결과 보고서-2012.07.29" xfId="1618"/>
    <cellStyle name="콤_★대합산단 기본조사서(08.11.11현재)_대합산단 보상액 산정조서(10.08.12현재)_경산 기본조사서 결과 보고서-2012.07.17(분묘조서)최종_경산 기본조사서 결과 보고서-2012.07.30" xfId="1619"/>
    <cellStyle name="콤_★대합산단 기본조사서(08.11.11현재)_대합산단 보상액 산정조서(10.08.12현재)_경산 기본조사서 결과 보고서-2012.07.17(분묘조서)최종_경산 기본조사서 결과 보고서-2012.08.05" xfId="1620"/>
    <cellStyle name="콤_★대합산단 기본조사서(08.11.11현재)_대합산단 보상액 산정조서(10.08.12현재)_경산 기본조사서 결과 보고서-2012.07.17(분묘조서)최종_물건조서(1단계완료)-지번별수정" xfId="4669"/>
    <cellStyle name="콤_★대합산단 기본조사서(08.11.11현재)_대합산단 보상액 산정조서(10.08.12현재)_경산 기본조사서 결과 보고서-2012.07.17(분묘조서)최종_영농조서-수정.1024" xfId="4670"/>
    <cellStyle name="콤_★대합산단 기본조사서(08.11.11현재)_대합산단 보상액 산정조서(10.08.12현재)_경산 기본조사서 결과 보고서-2012.07.18" xfId="1621"/>
    <cellStyle name="콤_★대합산단 기본조사서(08.11.11현재)_대합산단 보상액 산정조서(10.08.12현재)_경산 기본조사서 결과 보고서-2012.07.18 2" xfId="4671"/>
    <cellStyle name="콤_★대합산단 기본조사서(08.11.11현재)_대합산단 보상액 산정조서(10.08.12현재)_경산 기본조사서 결과 보고서-2012.07.18_경산 기본조사서 결과 보고서(영농)-2012.07.29" xfId="1622"/>
    <cellStyle name="콤_★대합산단 기본조사서(08.11.11현재)_대합산단 보상액 산정조서(10.08.12현재)_경산 기본조사서 결과 보고서-2012.07.18_경산 기본조사서 결과 보고서-2012.07.23" xfId="1623"/>
    <cellStyle name="콤_★대합산단 기본조사서(08.11.11현재)_대합산단 보상액 산정조서(10.08.12현재)_경산 기본조사서 결과 보고서-2012.07.18_경산 기본조사서 결과 보고서-2012.07.29" xfId="1624"/>
    <cellStyle name="콤_★대합산단 기본조사서(08.11.11현재)_대합산단 보상액 산정조서(10.08.12현재)_경산 기본조사서 결과 보고서-2012.07.18_경산 기본조사서 결과 보고서-2012.07.30" xfId="1625"/>
    <cellStyle name="콤_★대합산단 기본조사서(08.11.11현재)_대합산단 보상액 산정조서(10.08.12현재)_경산 기본조사서 결과 보고서-2012.07.18_경산 기본조사서 결과 보고서-2012.08.05" xfId="1626"/>
    <cellStyle name="콤_★대합산단 기본조사서(08.11.11현재)_대합산단 보상액 산정조서(10.08.12현재)_경산 기본조사서 결과 보고서-2012.07.18_물건조서(1단계완료)-지번별수정" xfId="4672"/>
    <cellStyle name="콤_★대합산단 기본조사서(08.11.11현재)_대합산단 보상액 산정조서(10.08.12현재)_경산 기본조사서 결과 보고서-2012.07.18_영농조서-수정.1024" xfId="4673"/>
    <cellStyle name="콤_★대합산단 기본조사서(08.11.11현재)_대합산단 보상액산정조서(등기일자기입, 10.08.06)" xfId="1627"/>
    <cellStyle name="콤_★대합산단 기본조사서(08.11.11현재)_대합산단 보상액산정조서(등기일자기입, 10.08.06) 2" xfId="4674"/>
    <cellStyle name="콤_★대합산단 기본조사서(08.11.11현재)_대합산단 보상액산정조서(등기일자기입, 10.08.06)_경산 기본조사서 결과 보고서(분묘)-12.07.26" xfId="1628"/>
    <cellStyle name="콤_★대합산단 기본조사서(08.11.11현재)_대합산단 보상액산정조서(등기일자기입, 10.08.06)_경산 기본조사서 결과 보고서(영농)-2012.07.29" xfId="1629"/>
    <cellStyle name="콤_★대합산단 기본조사서(08.11.11현재)_대합산단 보상액산정조서(등기일자기입, 10.08.06)_경산 기본조사서 결과 보고서-2012.07.17(분묘조서)최종" xfId="1630"/>
    <cellStyle name="콤_★대합산단 기본조사서(08.11.11현재)_대합산단 보상액산정조서(등기일자기입, 10.08.06)_경산 기본조사서 결과 보고서-2012.07.18" xfId="1631"/>
    <cellStyle name="콤_★대합산단 기본조사서(08.11.11현재)_대합산단 보상액산정조서(등기일자기입, 10.08.06)_경산 기본조사서 결과 보고서-2012.07.19(출력용)" xfId="1632"/>
    <cellStyle name="콤_★대합산단 기본조사서(08.11.11현재)_대합산단 보상액산정조서(등기일자기입, 10.08.06)_경산 기본조사서 결과 보고서-2012.07.23" xfId="1633"/>
    <cellStyle name="콤_★대합산단 기본조사서(08.11.11현재)_대합산단 보상액산정조서(등기일자기입, 10.08.06)_경산 기본조사서 결과 보고서-2012.07.28" xfId="1634"/>
    <cellStyle name="콤_★대합산단 기본조사서(08.11.11현재)_대합산단 보상액산정조서(등기일자기입, 10.08.06)_경산 기본조사서 결과 보고서-2012.07.29" xfId="1635"/>
    <cellStyle name="콤_★대합산단 기본조사서(08.11.11현재)_대합산단 보상액산정조서(등기일자기입, 10.08.06)_경산 기본조사서 결과 보고서-2012.07.30" xfId="1636"/>
    <cellStyle name="콤_★대합산단 기본조사서(08.11.11현재)_대합산단 보상액산정조서(등기일자기입, 10.08.06)_경산 기본조사서 결과 보고서-2012.08.05" xfId="1637"/>
    <cellStyle name="콤_★대합산단 기본조사서(08.11.11현재)_대합산단 보상액산정조서(등기일자기입, 10.08.06)_경산 전체토지조서 1(10.26일)" xfId="4675"/>
    <cellStyle name="콤_★대합산단 기본조사서(08.11.11현재)_대합산단 보상액산정조서(등기일자기입, 10.08.06)_경산 전체토지조서 2(10.26일)" xfId="4676"/>
    <cellStyle name="콤_★대합산단 기본조사서(08.11.11현재)_대합산단 보상액산정조서(등기일자기입, 10.08.06)_경산 전체토지조서-12.08.17" xfId="4677"/>
    <cellStyle name="콤_★대합산단 기본조사서(08.11.11현재)_대합산단 보상액산정조서(등기일자기입, 10.08.06)_물건조서(1단계완료)-지번별수정" xfId="4678"/>
    <cellStyle name="콤_★대합산단 기본조사서(08.11.11현재)_대합산단 보상액산정조서(등기일자기입, 10.08.06)_영농조서-수정.1024" xfId="4679"/>
    <cellStyle name="콤_★대합산단 기본조사서(08.11.11현재)_대합산단 보상액산정조서(등기일자기입, 10.08.06)_토지조서(전체. 기본조사서 번호순)" xfId="4680"/>
    <cellStyle name="콤_★대합산단 기본조사서(08.11.11현재)_대합산단 보상액산정조서(등기일자기입, 10.08.07)" xfId="1638"/>
    <cellStyle name="콤_★대합산단 기본조사서(08.11.11현재)_대합산단 보상액산정조서(등기일자기입, 10.08.07) 2" xfId="4681"/>
    <cellStyle name="콤_★대합산단 기본조사서(08.11.11현재)_대합산단 보상액산정조서(등기일자기입, 10.08.07)_경산 기본조사서 결과 보고서(분묘)-12.07.26" xfId="1639"/>
    <cellStyle name="콤_★대합산단 기본조사서(08.11.11현재)_대합산단 보상액산정조서(등기일자기입, 10.08.07)_경산 기본조사서 결과 보고서(영농)-2012.07.29" xfId="1640"/>
    <cellStyle name="콤_★대합산단 기본조사서(08.11.11현재)_대합산단 보상액산정조서(등기일자기입, 10.08.07)_경산 기본조사서 결과 보고서-2012.07.17(분묘조서)최종" xfId="1641"/>
    <cellStyle name="콤_★대합산단 기본조사서(08.11.11현재)_대합산단 보상액산정조서(등기일자기입, 10.08.07)_경산 기본조사서 결과 보고서-2012.07.18" xfId="1642"/>
    <cellStyle name="콤_★대합산단 기본조사서(08.11.11현재)_대합산단 보상액산정조서(등기일자기입, 10.08.07)_경산 기본조사서 결과 보고서-2012.07.19(출력용)" xfId="1643"/>
    <cellStyle name="콤_★대합산단 기본조사서(08.11.11현재)_대합산단 보상액산정조서(등기일자기입, 10.08.07)_경산 기본조사서 결과 보고서-2012.07.23" xfId="1644"/>
    <cellStyle name="콤_★대합산단 기본조사서(08.11.11현재)_대합산단 보상액산정조서(등기일자기입, 10.08.07)_경산 기본조사서 결과 보고서-2012.07.28" xfId="1645"/>
    <cellStyle name="콤_★대합산단 기본조사서(08.11.11현재)_대합산단 보상액산정조서(등기일자기입, 10.08.07)_경산 기본조사서 결과 보고서-2012.07.29" xfId="1646"/>
    <cellStyle name="콤_★대합산단 기본조사서(08.11.11현재)_대합산단 보상액산정조서(등기일자기입, 10.08.07)_경산 기본조사서 결과 보고서-2012.07.30" xfId="1647"/>
    <cellStyle name="콤_★대합산단 기본조사서(08.11.11현재)_대합산단 보상액산정조서(등기일자기입, 10.08.07)_경산 기본조사서 결과 보고서-2012.08.05" xfId="1648"/>
    <cellStyle name="콤_★대합산단 기본조사서(08.11.11현재)_대합산단 보상액산정조서(등기일자기입, 10.08.07)_경산 전체토지조서 1(10.26일)" xfId="4682"/>
    <cellStyle name="콤_★대합산단 기본조사서(08.11.11현재)_대합산단 보상액산정조서(등기일자기입, 10.08.07)_경산 전체토지조서 2(10.26일)" xfId="4683"/>
    <cellStyle name="콤_★대합산단 기본조사서(08.11.11현재)_대합산단 보상액산정조서(등기일자기입, 10.08.07)_경산 전체토지조서-12.08.17" xfId="4684"/>
    <cellStyle name="콤_★대합산단 기본조사서(08.11.11현재)_대합산단 보상액산정조서(등기일자기입, 10.08.07)_물건조서(1단계완료)-지번별수정" xfId="4685"/>
    <cellStyle name="콤_★대합산단 기본조사서(08.11.11현재)_대합산단 보상액산정조서(등기일자기입, 10.08.07)_영농조서-수정.1024" xfId="4686"/>
    <cellStyle name="콤_★대합산단 기본조사서(08.11.11현재)_대합산단 보상액산정조서(등기일자기입, 10.08.07)_토지조서(전체. 기본조사서 번호순)" xfId="4687"/>
    <cellStyle name="콤_★대합산단 기본조사서(08.11.11현재)_대합산단 토지,물건 총괄표(09.08.01) 자료" xfId="1649"/>
    <cellStyle name="콤_★대합산단 기본조사서(08.11.11현재)_대합산단 토지,물건 총괄표(09.08.01) 자료 2" xfId="4688"/>
    <cellStyle name="콤_★대합산단 기본조사서(08.11.11현재)_대합산단 토지,물건 총괄표(09.08.01) 자료_경산 기본조사서 결과 보고서(분묘)-12.07.26" xfId="1650"/>
    <cellStyle name="콤_★대합산단 기본조사서(08.11.11현재)_대합산단 토지,물건 총괄표(09.08.01) 자료_경산 기본조사서 결과 보고서(영농)-2012.07.29" xfId="1651"/>
    <cellStyle name="콤_★대합산단 기본조사서(08.11.11현재)_대합산단 토지,물건 총괄표(09.08.01) 자료_경산 기본조사서 결과 보고서-2012.07.17(분묘조서)최종" xfId="1652"/>
    <cellStyle name="콤_★대합산단 기본조사서(08.11.11현재)_대합산단 토지,물건 총괄표(09.08.01) 자료_경산 기본조사서 결과 보고서-2012.07.18" xfId="1653"/>
    <cellStyle name="콤_★대합산단 기본조사서(08.11.11현재)_대합산단 토지,물건 총괄표(09.08.01) 자료_경산 기본조사서 결과 보고서-2012.07.19(출력용)" xfId="1654"/>
    <cellStyle name="콤_★대합산단 기본조사서(08.11.11현재)_대합산단 토지,물건 총괄표(09.08.01) 자료_경산 기본조사서 결과 보고서-2012.07.23" xfId="1655"/>
    <cellStyle name="콤_★대합산단 기본조사서(08.11.11현재)_대합산단 토지,물건 총괄표(09.08.01) 자료_경산 기본조사서 결과 보고서-2012.07.28" xfId="1656"/>
    <cellStyle name="콤_★대합산단 기본조사서(08.11.11현재)_대합산단 토지,물건 총괄표(09.08.01) 자료_경산 기본조사서 결과 보고서-2012.07.29" xfId="1657"/>
    <cellStyle name="콤_★대합산단 기본조사서(08.11.11현재)_대합산단 토지,물건 총괄표(09.08.01) 자료_경산 기본조사서 결과 보고서-2012.07.30" xfId="1658"/>
    <cellStyle name="콤_★대합산단 기본조사서(08.11.11현재)_대합산단 토지,물건 총괄표(09.08.01) 자료_경산 기본조사서 결과 보고서-2012.08.05" xfId="1659"/>
    <cellStyle name="콤_★대합산단 기본조사서(08.11.11현재)_대합산단 토지,물건 총괄표(09.08.01) 자료_경산 전체토지조서 1(10.26일)" xfId="4689"/>
    <cellStyle name="콤_★대합산단 기본조사서(08.11.11현재)_대합산단 토지,물건 총괄표(09.08.01) 자료_경산 전체토지조서 2(10.26일)" xfId="4690"/>
    <cellStyle name="콤_★대합산단 기본조사서(08.11.11현재)_대합산단 토지,물건 총괄표(09.08.01) 자료_경산 전체토지조서-12.08.17" xfId="4691"/>
    <cellStyle name="콤_★대합산단 기본조사서(08.11.11현재)_대합산단 토지,물건 총괄표(09.08.01) 자료_물건조서(1단계완료)-지번별수정" xfId="4692"/>
    <cellStyle name="콤_★대합산단 기본조사서(08.11.11현재)_대합산단 토지,물건 총괄표(09.08.01) 자료_영농조서-수정.1024" xfId="4693"/>
    <cellStyle name="콤_★대합산단 기본조사서(08.11.11현재)_대합산단 토지,물건 총괄표(09.08.01) 자료_토지조서(전체. 기본조사서 번호순)" xfId="4694"/>
    <cellStyle name="콤_★대합산단 기본조사서(08.11.11현재)_대합산단 편입물건 총괄표(09.08.01)" xfId="1660"/>
    <cellStyle name="콤_★대합산단 기본조사서(08.11.11현재)_대합산단 편입물건 총괄표(09.08.01)_경산 기본조사서 결과 보고서-2012.07.17(분묘조서)최종" xfId="1661"/>
    <cellStyle name="콤_★대합산단 기본조사서(08.11.11현재)_대합산단 편입물건 총괄표(09.08.01)_경산 기본조사서 결과 보고서-2012.07.17(분묘조서)최종 2" xfId="4695"/>
    <cellStyle name="콤_★대합산단 기본조사서(08.11.11현재)_대합산단 편입물건 총괄표(09.08.01)_경산 기본조사서 결과 보고서-2012.07.17(분묘조서)최종_경산 기본조사서 결과 보고서(영농)-2012.07.29" xfId="1662"/>
    <cellStyle name="콤_★대합산단 기본조사서(08.11.11현재)_대합산단 편입물건 총괄표(09.08.01)_경산 기본조사서 결과 보고서-2012.07.17(분묘조서)최종_경산 기본조사서 결과 보고서-2012.07.23" xfId="1663"/>
    <cellStyle name="콤_★대합산단 기본조사서(08.11.11현재)_대합산단 편입물건 총괄표(09.08.01)_경산 기본조사서 결과 보고서-2012.07.17(분묘조서)최종_경산 기본조사서 결과 보고서-2012.07.29" xfId="1664"/>
    <cellStyle name="콤_★대합산단 기본조사서(08.11.11현재)_대합산단 편입물건 총괄표(09.08.01)_경산 기본조사서 결과 보고서-2012.07.17(분묘조서)최종_경산 기본조사서 결과 보고서-2012.07.30" xfId="1665"/>
    <cellStyle name="콤_★대합산단 기본조사서(08.11.11현재)_대합산단 편입물건 총괄표(09.08.01)_경산 기본조사서 결과 보고서-2012.07.17(분묘조서)최종_경산 기본조사서 결과 보고서-2012.08.05" xfId="1666"/>
    <cellStyle name="콤_★대합산단 기본조사서(08.11.11현재)_대합산단 편입물건 총괄표(09.08.01)_경산 기본조사서 결과 보고서-2012.07.17(분묘조서)최종_물건조서(1단계완료)-지번별수정" xfId="4696"/>
    <cellStyle name="콤_★대합산단 기본조사서(08.11.11현재)_대합산단 편입물건 총괄표(09.08.01)_경산 기본조사서 결과 보고서-2012.07.17(분묘조서)최종_영농조서-수정.1024" xfId="4697"/>
    <cellStyle name="콤_★대합산단 기본조사서(08.11.11현재)_대합산단 편입물건 총괄표(09.08.01)_경산 기본조사서 결과 보고서-2012.07.18" xfId="1667"/>
    <cellStyle name="콤_★대합산단 기본조사서(08.11.11현재)_대합산단 편입물건 총괄표(09.08.01)_경산 기본조사서 결과 보고서-2012.07.18 2" xfId="4698"/>
    <cellStyle name="콤_★대합산단 기본조사서(08.11.11현재)_대합산단 편입물건 총괄표(09.08.01)_경산 기본조사서 결과 보고서-2012.07.18_경산 기본조사서 결과 보고서(영농)-2012.07.29" xfId="1668"/>
    <cellStyle name="콤_★대합산단 기본조사서(08.11.11현재)_대합산단 편입물건 총괄표(09.08.01)_경산 기본조사서 결과 보고서-2012.07.18_경산 기본조사서 결과 보고서-2012.07.23" xfId="1669"/>
    <cellStyle name="콤_★대합산단 기본조사서(08.11.11현재)_대합산단 편입물건 총괄표(09.08.01)_경산 기본조사서 결과 보고서-2012.07.18_경산 기본조사서 결과 보고서-2012.07.29" xfId="1670"/>
    <cellStyle name="콤_★대합산단 기본조사서(08.11.11현재)_대합산단 편입물건 총괄표(09.08.01)_경산 기본조사서 결과 보고서-2012.07.18_경산 기본조사서 결과 보고서-2012.07.30" xfId="1671"/>
    <cellStyle name="콤_★대합산단 기본조사서(08.11.11현재)_대합산단 편입물건 총괄표(09.08.01)_경산 기본조사서 결과 보고서-2012.07.18_경산 기본조사서 결과 보고서-2012.08.05" xfId="1672"/>
    <cellStyle name="콤_★대합산단 기본조사서(08.11.11현재)_대합산단 편입물건 총괄표(09.08.01)_경산 기본조사서 결과 보고서-2012.07.18_물건조서(1단계완료)-지번별수정" xfId="4699"/>
    <cellStyle name="콤_★대합산단 기본조사서(08.11.11현재)_대합산단 편입물건 총괄표(09.08.01)_경산 기본조사서 결과 보고서-2012.07.18_영농조서-수정.1024" xfId="4700"/>
    <cellStyle name="콤_★대합산단 기본조사서(10.08.13)" xfId="1673"/>
    <cellStyle name="콤_★대합산단 기본조사서(10.08.13)_경산 기본조사서 결과 보고서-2012.07.17(분묘조서)최종" xfId="1674"/>
    <cellStyle name="콤_★대합산단 기본조사서(10.08.13)_경산 기본조사서 결과 보고서-2012.07.17(분묘조서)최종 2" xfId="4701"/>
    <cellStyle name="콤_★대합산단 기본조사서(10.08.13)_경산 기본조사서 결과 보고서-2012.07.17(분묘조서)최종_경산 기본조사서 결과 보고서(영농)-2012.07.29" xfId="1675"/>
    <cellStyle name="콤_★대합산단 기본조사서(10.08.13)_경산 기본조사서 결과 보고서-2012.07.17(분묘조서)최종_경산 기본조사서 결과 보고서-2012.07.23" xfId="1676"/>
    <cellStyle name="콤_★대합산단 기본조사서(10.08.13)_경산 기본조사서 결과 보고서-2012.07.17(분묘조서)최종_경산 기본조사서 결과 보고서-2012.07.29" xfId="1677"/>
    <cellStyle name="콤_★대합산단 기본조사서(10.08.13)_경산 기본조사서 결과 보고서-2012.07.17(분묘조서)최종_경산 기본조사서 결과 보고서-2012.07.30" xfId="1678"/>
    <cellStyle name="콤_★대합산단 기본조사서(10.08.13)_경산 기본조사서 결과 보고서-2012.07.17(분묘조서)최종_경산 기본조사서 결과 보고서-2012.08.05" xfId="1679"/>
    <cellStyle name="콤_★대합산단 기본조사서(10.08.13)_경산 기본조사서 결과 보고서-2012.07.17(분묘조서)최종_물건조서(1단계완료)-지번별수정" xfId="4702"/>
    <cellStyle name="콤_★대합산단 기본조사서(10.08.13)_경산 기본조사서 결과 보고서-2012.07.17(분묘조서)최종_영농조서-수정.1024" xfId="4703"/>
    <cellStyle name="콤_★대합산단 기본조사서(10.08.13)_경산 기본조사서 결과 보고서-2012.07.18" xfId="1680"/>
    <cellStyle name="콤_★대합산단 기본조사서(10.08.13)_경산 기본조사서 결과 보고서-2012.07.18 2" xfId="4704"/>
    <cellStyle name="콤_★대합산단 기본조사서(10.08.13)_경산 기본조사서 결과 보고서-2012.07.18_경산 기본조사서 결과 보고서(영농)-2012.07.29" xfId="1681"/>
    <cellStyle name="콤_★대합산단 기본조사서(10.08.13)_경산 기본조사서 결과 보고서-2012.07.18_경산 기본조사서 결과 보고서-2012.07.23" xfId="1682"/>
    <cellStyle name="콤_★대합산단 기본조사서(10.08.13)_경산 기본조사서 결과 보고서-2012.07.18_경산 기본조사서 결과 보고서-2012.07.29" xfId="1683"/>
    <cellStyle name="콤_★대합산단 기본조사서(10.08.13)_경산 기본조사서 결과 보고서-2012.07.18_경산 기본조사서 결과 보고서-2012.07.30" xfId="1684"/>
    <cellStyle name="콤_★대합산단 기본조사서(10.08.13)_경산 기본조사서 결과 보고서-2012.07.18_경산 기본조사서 결과 보고서-2012.08.05" xfId="1685"/>
    <cellStyle name="콤_★대합산단 기본조사서(10.08.13)_경산 기본조사서 결과 보고서-2012.07.18_물건조서(1단계완료)-지번별수정" xfId="4705"/>
    <cellStyle name="콤_★대합산단 기본조사서(10.08.13)_경산 기본조사서 결과 보고서-2012.07.18_영농조서-수정.1024" xfId="4706"/>
    <cellStyle name="콤_★대합산단 보상액 산정조서(09.08.07현재)" xfId="1686"/>
    <cellStyle name="콤_★대합산단 보상액 산정조서(09.08.07현재) 2" xfId="4707"/>
    <cellStyle name="콤_★대합산단 보상액 산정조서(09.08.07현재)_★대합산단 보상액 산정조서(10.08.06)" xfId="1687"/>
    <cellStyle name="콤_★대합산단 보상액 산정조서(09.08.07현재)_★대합산단 보상액 산정조서(10.08.06) 2" xfId="4708"/>
    <cellStyle name="콤_★대합산단 보상액 산정조서(09.08.07현재)_★대합산단 보상액 산정조서(10.08.06)_경산 기본조사서 결과 보고서(분묘)-12.07.26" xfId="1688"/>
    <cellStyle name="콤_★대합산단 보상액 산정조서(09.08.07현재)_★대합산단 보상액 산정조서(10.08.06)_경산 기본조사서 결과 보고서(영농)-2012.07.29" xfId="1689"/>
    <cellStyle name="콤_★대합산단 보상액 산정조서(09.08.07현재)_★대합산단 보상액 산정조서(10.08.06)_경산 기본조사서 결과 보고서-2012.07.17(분묘조서)최종" xfId="1690"/>
    <cellStyle name="콤_★대합산단 보상액 산정조서(09.08.07현재)_★대합산단 보상액 산정조서(10.08.06)_경산 기본조사서 결과 보고서-2012.07.18" xfId="1691"/>
    <cellStyle name="콤_★대합산단 보상액 산정조서(09.08.07현재)_★대합산단 보상액 산정조서(10.08.06)_경산 기본조사서 결과 보고서-2012.07.19(출력용)" xfId="1692"/>
    <cellStyle name="콤_★대합산단 보상액 산정조서(09.08.07현재)_★대합산단 보상액 산정조서(10.08.06)_경산 기본조사서 결과 보고서-2012.07.23" xfId="1693"/>
    <cellStyle name="콤_★대합산단 보상액 산정조서(09.08.07현재)_★대합산단 보상액 산정조서(10.08.06)_경산 기본조사서 결과 보고서-2012.07.28" xfId="1694"/>
    <cellStyle name="콤_★대합산단 보상액 산정조서(09.08.07현재)_★대합산단 보상액 산정조서(10.08.06)_경산 기본조사서 결과 보고서-2012.07.29" xfId="1695"/>
    <cellStyle name="콤_★대합산단 보상액 산정조서(09.08.07현재)_★대합산단 보상액 산정조서(10.08.06)_경산 기본조사서 결과 보고서-2012.07.30" xfId="1696"/>
    <cellStyle name="콤_★대합산단 보상액 산정조서(09.08.07현재)_★대합산단 보상액 산정조서(10.08.06)_경산 기본조사서 결과 보고서-2012.08.05" xfId="1697"/>
    <cellStyle name="콤_★대합산단 보상액 산정조서(09.08.07현재)_★대합산단 보상액 산정조서(10.08.06)_경산 전체토지조서 1(10.26일)" xfId="4709"/>
    <cellStyle name="콤_★대합산단 보상액 산정조서(09.08.07현재)_★대합산단 보상액 산정조서(10.08.06)_경산 전체토지조서 2(10.26일)" xfId="4710"/>
    <cellStyle name="콤_★대합산단 보상액 산정조서(09.08.07현재)_★대합산단 보상액 산정조서(10.08.06)_경산 전체토지조서-12.08.17" xfId="4711"/>
    <cellStyle name="콤_★대합산단 보상액 산정조서(09.08.07현재)_★대합산단 보상액 산정조서(10.08.06)_물건조서(1단계완료)-지번별수정" xfId="4712"/>
    <cellStyle name="콤_★대합산단 보상액 산정조서(09.08.07현재)_★대합산단 보상액 산정조서(10.08.06)_영농조서-수정.1024" xfId="4713"/>
    <cellStyle name="콤_★대합산단 보상액 산정조서(09.08.07현재)_★대합산단 보상액 산정조서(10.08.06)_토지조서(전체. 기본조사서 번호순)" xfId="4714"/>
    <cellStyle name="콤_★대합산단 보상액 산정조서(09.08.07현재)_경산 기본조사서 결과 보고서(분묘)-12.07.26" xfId="1698"/>
    <cellStyle name="콤_★대합산단 보상액 산정조서(09.08.07현재)_경산 기본조사서 결과 보고서(영농)-2012.07.29" xfId="1699"/>
    <cellStyle name="콤_★대합산단 보상액 산정조서(09.08.07현재)_경산 기본조사서 결과 보고서-2012.07.17(분묘조서)최종" xfId="1700"/>
    <cellStyle name="콤_★대합산단 보상액 산정조서(09.08.07현재)_경산 기본조사서 결과 보고서-2012.07.18" xfId="1701"/>
    <cellStyle name="콤_★대합산단 보상액 산정조서(09.08.07현재)_경산 기본조사서 결과 보고서-2012.07.19(출력용)" xfId="1702"/>
    <cellStyle name="콤_★대합산단 보상액 산정조서(09.08.07현재)_경산 기본조사서 결과 보고서-2012.07.23" xfId="1703"/>
    <cellStyle name="콤_★대합산단 보상액 산정조서(09.08.07현재)_경산 기본조사서 결과 보고서-2012.07.28" xfId="1704"/>
    <cellStyle name="콤_★대합산단 보상액 산정조서(09.08.07현재)_경산 기본조사서 결과 보고서-2012.07.29" xfId="1705"/>
    <cellStyle name="콤_★대합산단 보상액 산정조서(09.08.07현재)_경산 기본조사서 결과 보고서-2012.07.30" xfId="1706"/>
    <cellStyle name="콤_★대합산단 보상액 산정조서(09.08.07현재)_경산 기본조사서 결과 보고서-2012.08.05" xfId="1707"/>
    <cellStyle name="콤_★대합산단 보상액 산정조서(09.08.07현재)_경산 전체토지조서 1(10.26일)" xfId="4715"/>
    <cellStyle name="콤_★대합산단 보상액 산정조서(09.08.07현재)_경산 전체토지조서 2(10.26일)" xfId="4716"/>
    <cellStyle name="콤_★대합산단 보상액 산정조서(09.08.07현재)_경산 전체토지조서-12.08.17" xfId="4717"/>
    <cellStyle name="콤_★대합산단 보상액 산정조서(09.08.07현재)_물건조서(1단계완료)-지번별수정" xfId="4718"/>
    <cellStyle name="콤_★대합산단 보상액 산정조서(09.08.07현재)_영농조서-수정.1024" xfId="4719"/>
    <cellStyle name="콤_★대합산단 보상액 산정조서(09.08.07현재)_토지조서(전체. 기본조사서 번호순)" xfId="4720"/>
    <cellStyle name="콤_경산 기본조사서 결과 보고서-2012.07.17(분묘조서)최종" xfId="1708"/>
    <cellStyle name="콤_경산 기본조사서 결과 보고서-2012.07.17(분묘조서)최종 2" xfId="4721"/>
    <cellStyle name="콤_경산 기본조사서 결과 보고서-2012.07.17(분묘조서)최종_경산 기본조사서 결과 보고서(영농)-2012.07.29" xfId="1709"/>
    <cellStyle name="콤_경산 기본조사서 결과 보고서-2012.07.17(분묘조서)최종_경산 기본조사서 결과 보고서-2012.07.23" xfId="1710"/>
    <cellStyle name="콤_경산 기본조사서 결과 보고서-2012.07.17(분묘조서)최종_경산 기본조사서 결과 보고서-2012.07.29" xfId="1711"/>
    <cellStyle name="콤_경산 기본조사서 결과 보고서-2012.07.17(분묘조서)최종_경산 기본조사서 결과 보고서-2012.07.30" xfId="1712"/>
    <cellStyle name="콤_경산 기본조사서 결과 보고서-2012.07.17(분묘조서)최종_경산 기본조사서 결과 보고서-2012.08.05" xfId="1713"/>
    <cellStyle name="콤_경산 기본조사서 결과 보고서-2012.07.17(분묘조서)최종_물건조서(1단계완료)-지번별수정" xfId="4722"/>
    <cellStyle name="콤_경산 기본조사서 결과 보고서-2012.07.17(분묘조서)최종_영농조서-수정.1024" xfId="4723"/>
    <cellStyle name="콤_경산 기본조사서 결과 보고서-2012.07.18" xfId="1714"/>
    <cellStyle name="콤_경산 기본조사서 결과 보고서-2012.07.18 2" xfId="4724"/>
    <cellStyle name="콤_경산 기본조사서 결과 보고서-2012.07.18_경산 기본조사서 결과 보고서(영농)-2012.07.29" xfId="1715"/>
    <cellStyle name="콤_경산 기본조사서 결과 보고서-2012.07.18_경산 기본조사서 결과 보고서-2012.07.23" xfId="1716"/>
    <cellStyle name="콤_경산 기본조사서 결과 보고서-2012.07.18_경산 기본조사서 결과 보고서-2012.07.29" xfId="1717"/>
    <cellStyle name="콤_경산 기본조사서 결과 보고서-2012.07.18_경산 기본조사서 결과 보고서-2012.07.30" xfId="1718"/>
    <cellStyle name="콤_경산 기본조사서 결과 보고서-2012.07.18_경산 기본조사서 결과 보고서-2012.08.05" xfId="1719"/>
    <cellStyle name="콤_경산 기본조사서 결과 보고서-2012.07.18_물건조서(1단계완료)-지번별수정" xfId="4725"/>
    <cellStyle name="콤_경산 기본조사서 결과 보고서-2012.07.18_영농조서-수정.1024" xfId="4726"/>
    <cellStyle name="콤_대부포기각서 징구현황-09.12.14" xfId="1720"/>
    <cellStyle name="콤_대부포기각서 징구현황-09.12.14 2" xfId="4727"/>
    <cellStyle name="콤_대부포기각서 징구현황-09.12.14_경산 기본조사서 결과 보고서(분묘)-12.07.26" xfId="1721"/>
    <cellStyle name="콤_대부포기각서 징구현황-09.12.14_경산 기본조사서 결과 보고서(영농)-2012.07.29" xfId="1722"/>
    <cellStyle name="콤_대부포기각서 징구현황-09.12.14_경산 기본조사서 결과 보고서-2012.07.17(분묘조서)최종" xfId="1723"/>
    <cellStyle name="콤_대부포기각서 징구현황-09.12.14_경산 기본조사서 결과 보고서-2012.07.18" xfId="1724"/>
    <cellStyle name="콤_대부포기각서 징구현황-09.12.14_경산 기본조사서 결과 보고서-2012.07.19(출력용)" xfId="1725"/>
    <cellStyle name="콤_대부포기각서 징구현황-09.12.14_경산 기본조사서 결과 보고서-2012.07.23" xfId="1726"/>
    <cellStyle name="콤_대부포기각서 징구현황-09.12.14_경산 기본조사서 결과 보고서-2012.07.28" xfId="1727"/>
    <cellStyle name="콤_대부포기각서 징구현황-09.12.14_경산 기본조사서 결과 보고서-2012.07.29" xfId="1728"/>
    <cellStyle name="콤_대부포기각서 징구현황-09.12.14_경산 기본조사서 결과 보고서-2012.07.30" xfId="1729"/>
    <cellStyle name="콤_대부포기각서 징구현황-09.12.14_경산 기본조사서 결과 보고서-2012.08.05" xfId="1730"/>
    <cellStyle name="콤_대부포기각서 징구현황-09.12.14_경산 전체토지조서 1(10.26일)" xfId="4728"/>
    <cellStyle name="콤_대부포기각서 징구현황-09.12.14_경산 전체토지조서 2(10.26일)" xfId="4729"/>
    <cellStyle name="콤_대부포기각서 징구현황-09.12.14_경산 전체토지조서-12.08.17" xfId="4730"/>
    <cellStyle name="콤_대부포기각서 징구현황-09.12.14_물건조서(1단계완료)-지번별수정" xfId="4731"/>
    <cellStyle name="콤_대부포기각서 징구현황-09.12.14_영농조서-수정.1024" xfId="4732"/>
    <cellStyle name="콤_대부포기각서 징구현황-09.12.14_토지조서(전체. 기본조사서 번호순)" xfId="4733"/>
    <cellStyle name="콤_대합산단 국공유지 산정조서 - 정산용" xfId="1731"/>
    <cellStyle name="콤_대합산단 국공유지 산정조서 - 정산용 2" xfId="4734"/>
    <cellStyle name="콤_대합산단 국공유지 산정조서 - 정산용_경산 기본조사서 결과 보고서(분묘)-12.07.26" xfId="1732"/>
    <cellStyle name="콤_대합산단 국공유지 산정조서 - 정산용_경산 기본조사서 결과 보고서(영농)-2012.07.29" xfId="1733"/>
    <cellStyle name="콤_대합산단 국공유지 산정조서 - 정산용_경산 기본조사서 결과 보고서-2012.07.17(분묘조서)최종" xfId="1734"/>
    <cellStyle name="콤_대합산단 국공유지 산정조서 - 정산용_경산 기본조사서 결과 보고서-2012.07.18" xfId="1735"/>
    <cellStyle name="콤_대합산단 국공유지 산정조서 - 정산용_경산 기본조사서 결과 보고서-2012.07.19(출력용)" xfId="1736"/>
    <cellStyle name="콤_대합산단 국공유지 산정조서 - 정산용_경산 기본조사서 결과 보고서-2012.07.23" xfId="1737"/>
    <cellStyle name="콤_대합산단 국공유지 산정조서 - 정산용_경산 기본조사서 결과 보고서-2012.07.28" xfId="1738"/>
    <cellStyle name="콤_대합산단 국공유지 산정조서 - 정산용_경산 기본조사서 결과 보고서-2012.07.29" xfId="1739"/>
    <cellStyle name="콤_대합산단 국공유지 산정조서 - 정산용_경산 기본조사서 결과 보고서-2012.07.30" xfId="1740"/>
    <cellStyle name="콤_대합산단 국공유지 산정조서 - 정산용_경산 기본조사서 결과 보고서-2012.08.05" xfId="1741"/>
    <cellStyle name="콤_대합산단 국공유지 산정조서 - 정산용_경산 전체토지조서 1(10.26일)" xfId="4735"/>
    <cellStyle name="콤_대합산단 국공유지 산정조서 - 정산용_경산 전체토지조서 2(10.26일)" xfId="4736"/>
    <cellStyle name="콤_대합산단 국공유지 산정조서 - 정산용_경산 전체토지조서-12.08.17" xfId="4737"/>
    <cellStyle name="콤_대합산단 국공유지 산정조서 - 정산용_물건조서(1단계완료)-지번별수정" xfId="4738"/>
    <cellStyle name="콤_대합산단 국공유지 산정조서 - 정산용_영농조서-수정.1024" xfId="4739"/>
    <cellStyle name="콤_대합산단 국공유지 산정조서 - 정산용_토지조서(전체. 기본조사서 번호순)" xfId="4740"/>
    <cellStyle name="콤_대합산단 보상액 산정조서(10.01.27현재)" xfId="1742"/>
    <cellStyle name="콤_대합산단 보상액 산정조서(10.01.27현재)_경산 기본조사서 결과 보고서-2012.07.17(분묘조서)최종" xfId="1743"/>
    <cellStyle name="콤_대합산단 보상액 산정조서(10.01.27현재)_경산 기본조사서 결과 보고서-2012.07.17(분묘조서)최종 2" xfId="4741"/>
    <cellStyle name="콤_대합산단 보상액 산정조서(10.01.27현재)_경산 기본조사서 결과 보고서-2012.07.17(분묘조서)최종_경산 기본조사서 결과 보고서(영농)-2012.07.29" xfId="1744"/>
    <cellStyle name="콤_대합산단 보상액 산정조서(10.01.27현재)_경산 기본조사서 결과 보고서-2012.07.17(분묘조서)최종_경산 기본조사서 결과 보고서-2012.07.23" xfId="1745"/>
    <cellStyle name="콤_대합산단 보상액 산정조서(10.01.27현재)_경산 기본조사서 결과 보고서-2012.07.17(분묘조서)최종_경산 기본조사서 결과 보고서-2012.07.29" xfId="1746"/>
    <cellStyle name="콤_대합산단 보상액 산정조서(10.01.27현재)_경산 기본조사서 결과 보고서-2012.07.17(분묘조서)최종_경산 기본조사서 결과 보고서-2012.07.30" xfId="1747"/>
    <cellStyle name="콤_대합산단 보상액 산정조서(10.01.27현재)_경산 기본조사서 결과 보고서-2012.07.17(분묘조서)최종_경산 기본조사서 결과 보고서-2012.08.05" xfId="1748"/>
    <cellStyle name="콤_대합산단 보상액 산정조서(10.01.27현재)_경산 기본조사서 결과 보고서-2012.07.17(분묘조서)최종_물건조서(1단계완료)-지번별수정" xfId="4742"/>
    <cellStyle name="콤_대합산단 보상액 산정조서(10.01.27현재)_경산 기본조사서 결과 보고서-2012.07.17(분묘조서)최종_영농조서-수정.1024" xfId="4743"/>
    <cellStyle name="콤_대합산단 보상액 산정조서(10.01.27현재)_경산 기본조사서 결과 보고서-2012.07.18" xfId="1749"/>
    <cellStyle name="콤_대합산단 보상액 산정조서(10.01.27현재)_경산 기본조사서 결과 보고서-2012.07.18 2" xfId="4744"/>
    <cellStyle name="콤_대합산단 보상액 산정조서(10.01.27현재)_경산 기본조사서 결과 보고서-2012.07.18_경산 기본조사서 결과 보고서(영농)-2012.07.29" xfId="1750"/>
    <cellStyle name="콤_대합산단 보상액 산정조서(10.01.27현재)_경산 기본조사서 결과 보고서-2012.07.18_경산 기본조사서 결과 보고서-2012.07.23" xfId="1751"/>
    <cellStyle name="콤_대합산단 보상액 산정조서(10.01.27현재)_경산 기본조사서 결과 보고서-2012.07.18_경산 기본조사서 결과 보고서-2012.07.29" xfId="1752"/>
    <cellStyle name="콤_대합산단 보상액 산정조서(10.01.27현재)_경산 기본조사서 결과 보고서-2012.07.18_경산 기본조사서 결과 보고서-2012.07.30" xfId="1753"/>
    <cellStyle name="콤_대합산단 보상액 산정조서(10.01.27현재)_경산 기본조사서 결과 보고서-2012.07.18_경산 기본조사서 결과 보고서-2012.08.05" xfId="1754"/>
    <cellStyle name="콤_대합산단 보상액 산정조서(10.01.27현재)_경산 기본조사서 결과 보고서-2012.07.18_물건조서(1단계완료)-지번별수정" xfId="4745"/>
    <cellStyle name="콤_대합산단 보상액 산정조서(10.01.27현재)_경산 기본조사서 결과 보고서-2012.07.18_영농조서-수정.1024" xfId="4746"/>
    <cellStyle name="콤_대합산단 보상액 산정조서(10.08.12현재)" xfId="1755"/>
    <cellStyle name="콤_대합산단 보상액 산정조서(10.08.12현재)_경산 기본조사서 결과 보고서-2012.07.17(분묘조서)최종" xfId="1756"/>
    <cellStyle name="콤_대합산단 보상액 산정조서(10.08.12현재)_경산 기본조사서 결과 보고서-2012.07.17(분묘조서)최종 2" xfId="4747"/>
    <cellStyle name="콤_대합산단 보상액 산정조서(10.08.12현재)_경산 기본조사서 결과 보고서-2012.07.17(분묘조서)최종_경산 기본조사서 결과 보고서(영농)-2012.07.29" xfId="1757"/>
    <cellStyle name="콤_대합산단 보상액 산정조서(10.08.12현재)_경산 기본조사서 결과 보고서-2012.07.17(분묘조서)최종_경산 기본조사서 결과 보고서-2012.07.23" xfId="1758"/>
    <cellStyle name="콤_대합산단 보상액 산정조서(10.08.12현재)_경산 기본조사서 결과 보고서-2012.07.17(분묘조서)최종_경산 기본조사서 결과 보고서-2012.07.29" xfId="1759"/>
    <cellStyle name="콤_대합산단 보상액 산정조서(10.08.12현재)_경산 기본조사서 결과 보고서-2012.07.17(분묘조서)최종_경산 기본조사서 결과 보고서-2012.07.30" xfId="1760"/>
    <cellStyle name="콤_대합산단 보상액 산정조서(10.08.12현재)_경산 기본조사서 결과 보고서-2012.07.17(분묘조서)최종_경산 기본조사서 결과 보고서-2012.08.05" xfId="1761"/>
    <cellStyle name="콤_대합산단 보상액 산정조서(10.08.12현재)_경산 기본조사서 결과 보고서-2012.07.17(분묘조서)최종_물건조서(1단계완료)-지번별수정" xfId="4748"/>
    <cellStyle name="콤_대합산단 보상액 산정조서(10.08.12현재)_경산 기본조사서 결과 보고서-2012.07.17(분묘조서)최종_영농조서-수정.1024" xfId="4749"/>
    <cellStyle name="콤_대합산단 보상액 산정조서(10.08.12현재)_경산 기본조사서 결과 보고서-2012.07.18" xfId="1762"/>
    <cellStyle name="콤_대합산단 보상액 산정조서(10.08.12현재)_경산 기본조사서 결과 보고서-2012.07.18 2" xfId="4750"/>
    <cellStyle name="콤_대합산단 보상액 산정조서(10.08.12현재)_경산 기본조사서 결과 보고서-2012.07.18_경산 기본조사서 결과 보고서(영농)-2012.07.29" xfId="1763"/>
    <cellStyle name="콤_대합산단 보상액 산정조서(10.08.12현재)_경산 기본조사서 결과 보고서-2012.07.18_경산 기본조사서 결과 보고서-2012.07.23" xfId="1764"/>
    <cellStyle name="콤_대합산단 보상액 산정조서(10.08.12현재)_경산 기본조사서 결과 보고서-2012.07.18_경산 기본조사서 결과 보고서-2012.07.29" xfId="1765"/>
    <cellStyle name="콤_대합산단 보상액 산정조서(10.08.12현재)_경산 기본조사서 결과 보고서-2012.07.18_경산 기본조사서 결과 보고서-2012.07.30" xfId="1766"/>
    <cellStyle name="콤_대합산단 보상액 산정조서(10.08.12현재)_경산 기본조사서 결과 보고서-2012.07.18_경산 기본조사서 결과 보고서-2012.08.05" xfId="1767"/>
    <cellStyle name="콤_대합산단 보상액 산정조서(10.08.12현재)_경산 기본조사서 결과 보고서-2012.07.18_물건조서(1단계완료)-지번별수정" xfId="4751"/>
    <cellStyle name="콤_대합산단 보상액 산정조서(10.08.12현재)_경산 기본조사서 결과 보고서-2012.07.18_영농조서-수정.1024" xfId="4752"/>
    <cellStyle name="콤_대합산단 보상액산정조서(등기일자기입, 10.08.06)" xfId="1768"/>
    <cellStyle name="콤_대합산단 보상액산정조서(등기일자기입, 10.08.06) 2" xfId="4753"/>
    <cellStyle name="콤_대합산단 보상액산정조서(등기일자기입, 10.08.06)_경산 기본조사서 결과 보고서(분묘)-12.07.26" xfId="1769"/>
    <cellStyle name="콤_대합산단 보상액산정조서(등기일자기입, 10.08.06)_경산 기본조사서 결과 보고서(영농)-2012.07.29" xfId="1770"/>
    <cellStyle name="콤_대합산단 보상액산정조서(등기일자기입, 10.08.06)_경산 기본조사서 결과 보고서-2012.07.17(분묘조서)최종" xfId="1771"/>
    <cellStyle name="콤_대합산단 보상액산정조서(등기일자기입, 10.08.06)_경산 기본조사서 결과 보고서-2012.07.18" xfId="1772"/>
    <cellStyle name="콤_대합산단 보상액산정조서(등기일자기입, 10.08.06)_경산 기본조사서 결과 보고서-2012.07.19(출력용)" xfId="1773"/>
    <cellStyle name="콤_대합산단 보상액산정조서(등기일자기입, 10.08.06)_경산 기본조사서 결과 보고서-2012.07.23" xfId="1774"/>
    <cellStyle name="콤_대합산단 보상액산정조서(등기일자기입, 10.08.06)_경산 기본조사서 결과 보고서-2012.07.28" xfId="1775"/>
    <cellStyle name="콤_대합산단 보상액산정조서(등기일자기입, 10.08.06)_경산 기본조사서 결과 보고서-2012.07.29" xfId="1776"/>
    <cellStyle name="콤_대합산단 보상액산정조서(등기일자기입, 10.08.06)_경산 기본조사서 결과 보고서-2012.07.30" xfId="1777"/>
    <cellStyle name="콤_대합산단 보상액산정조서(등기일자기입, 10.08.06)_경산 기본조사서 결과 보고서-2012.08.05" xfId="1778"/>
    <cellStyle name="콤_대합산단 보상액산정조서(등기일자기입, 10.08.06)_경산 전체토지조서 1(10.26일)" xfId="4754"/>
    <cellStyle name="콤_대합산단 보상액산정조서(등기일자기입, 10.08.06)_경산 전체토지조서 2(10.26일)" xfId="4755"/>
    <cellStyle name="콤_대합산단 보상액산정조서(등기일자기입, 10.08.06)_경산 전체토지조서-12.08.17" xfId="4756"/>
    <cellStyle name="콤_대합산단 보상액산정조서(등기일자기입, 10.08.06)_물건조서(1단계완료)-지번별수정" xfId="4757"/>
    <cellStyle name="콤_대합산단 보상액산정조서(등기일자기입, 10.08.06)_영농조서-수정.1024" xfId="4758"/>
    <cellStyle name="콤_대합산단 보상액산정조서(등기일자기입, 10.08.06)_토지조서(전체. 기본조사서 번호순)" xfId="4759"/>
    <cellStyle name="콤_대합산단 보상액산정조서(등기일자기입, 10.08.07)" xfId="1779"/>
    <cellStyle name="콤_대합산단 보상액산정조서(등기일자기입, 10.08.07) 2" xfId="4760"/>
    <cellStyle name="콤_대합산단 보상액산정조서(등기일자기입, 10.08.07)_경산 기본조사서 결과 보고서(분묘)-12.07.26" xfId="1780"/>
    <cellStyle name="콤_대합산단 보상액산정조서(등기일자기입, 10.08.07)_경산 기본조사서 결과 보고서(영농)-2012.07.29" xfId="1781"/>
    <cellStyle name="콤_대합산단 보상액산정조서(등기일자기입, 10.08.07)_경산 기본조사서 결과 보고서-2012.07.17(분묘조서)최종" xfId="1782"/>
    <cellStyle name="콤_대합산단 보상액산정조서(등기일자기입, 10.08.07)_경산 기본조사서 결과 보고서-2012.07.18" xfId="1783"/>
    <cellStyle name="콤_대합산단 보상액산정조서(등기일자기입, 10.08.07)_경산 기본조사서 결과 보고서-2012.07.19(출력용)" xfId="1784"/>
    <cellStyle name="콤_대합산단 보상액산정조서(등기일자기입, 10.08.07)_경산 기본조사서 결과 보고서-2012.07.23" xfId="1785"/>
    <cellStyle name="콤_대합산단 보상액산정조서(등기일자기입, 10.08.07)_경산 기본조사서 결과 보고서-2012.07.28" xfId="1786"/>
    <cellStyle name="콤_대합산단 보상액산정조서(등기일자기입, 10.08.07)_경산 기본조사서 결과 보고서-2012.07.29" xfId="1787"/>
    <cellStyle name="콤_대합산단 보상액산정조서(등기일자기입, 10.08.07)_경산 기본조사서 결과 보고서-2012.07.30" xfId="1788"/>
    <cellStyle name="콤_대합산단 보상액산정조서(등기일자기입, 10.08.07)_경산 기본조사서 결과 보고서-2012.08.05" xfId="1789"/>
    <cellStyle name="콤_대합산단 보상액산정조서(등기일자기입, 10.08.07)_경산 전체토지조서 1(10.26일)" xfId="4761"/>
    <cellStyle name="콤_대합산단 보상액산정조서(등기일자기입, 10.08.07)_경산 전체토지조서 2(10.26일)" xfId="4762"/>
    <cellStyle name="콤_대합산단 보상액산정조서(등기일자기입, 10.08.07)_경산 전체토지조서-12.08.17" xfId="4763"/>
    <cellStyle name="콤_대합산단 보상액산정조서(등기일자기입, 10.08.07)_물건조서(1단계완료)-지번별수정" xfId="4764"/>
    <cellStyle name="콤_대합산단 보상액산정조서(등기일자기입, 10.08.07)_영농조서-수정.1024" xfId="4765"/>
    <cellStyle name="콤_대합산단 보상액산정조서(등기일자기입, 10.08.07)_토지조서(전체. 기본조사서 번호순)" xfId="4766"/>
    <cellStyle name="콤_대합산단 분묘조서" xfId="1790"/>
    <cellStyle name="콤_대합산단 분묘조서 2" xfId="4767"/>
    <cellStyle name="콤_대합산단 분묘조서(08.12.17현재)" xfId="1791"/>
    <cellStyle name="콤_대합산단 분묘조서(08.12.17현재) 2" xfId="4768"/>
    <cellStyle name="콤_대합산단 분묘조서(08.12.17현재)_★대합산단 보상액 산정조서(09.08.07현재)" xfId="1792"/>
    <cellStyle name="콤_대합산단 분묘조서(08.12.17현재)_★대합산단 보상액 산정조서(09.08.07현재) 2" xfId="4769"/>
    <cellStyle name="콤_대합산단 분묘조서(08.12.17현재)_★대합산단 보상액 산정조서(09.08.07현재)_경산 기본조사서 결과 보고서(분묘)-12.07.26" xfId="1793"/>
    <cellStyle name="콤_대합산단 분묘조서(08.12.17현재)_★대합산단 보상액 산정조서(09.08.07현재)_경산 기본조사서 결과 보고서(영농)-2012.07.29" xfId="1794"/>
    <cellStyle name="콤_대합산단 분묘조서(08.12.17현재)_★대합산단 보상액 산정조서(09.08.07현재)_경산 기본조사서 결과 보고서-2012.07.17(분묘조서)최종" xfId="1795"/>
    <cellStyle name="콤_대합산단 분묘조서(08.12.17현재)_★대합산단 보상액 산정조서(09.08.07현재)_경산 기본조사서 결과 보고서-2012.07.18" xfId="1796"/>
    <cellStyle name="콤_대합산단 분묘조서(08.12.17현재)_★대합산단 보상액 산정조서(09.08.07현재)_경산 기본조사서 결과 보고서-2012.07.19(출력용)" xfId="1797"/>
    <cellStyle name="콤_대합산단 분묘조서(08.12.17현재)_★대합산단 보상액 산정조서(09.08.07현재)_경산 기본조사서 결과 보고서-2012.07.23" xfId="1798"/>
    <cellStyle name="콤_대합산단 분묘조서(08.12.17현재)_★대합산단 보상액 산정조서(09.08.07현재)_경산 기본조사서 결과 보고서-2012.07.28" xfId="1799"/>
    <cellStyle name="콤_대합산단 분묘조서(08.12.17현재)_★대합산단 보상액 산정조서(09.08.07현재)_경산 기본조사서 결과 보고서-2012.07.29" xfId="1800"/>
    <cellStyle name="콤_대합산단 분묘조서(08.12.17현재)_★대합산단 보상액 산정조서(09.08.07현재)_경산 기본조사서 결과 보고서-2012.07.30" xfId="1801"/>
    <cellStyle name="콤_대합산단 분묘조서(08.12.17현재)_★대합산단 보상액 산정조서(09.08.07현재)_경산 기본조사서 결과 보고서-2012.08.05" xfId="1802"/>
    <cellStyle name="콤_대합산단 분묘조서(08.12.17현재)_★대합산단 보상액 산정조서(09.08.07현재)_경산 전체토지조서 1(10.26일)" xfId="4770"/>
    <cellStyle name="콤_대합산단 분묘조서(08.12.17현재)_★대합산단 보상액 산정조서(09.08.07현재)_경산 전체토지조서 2(10.26일)" xfId="4771"/>
    <cellStyle name="콤_대합산단 분묘조서(08.12.17현재)_★대합산단 보상액 산정조서(09.08.07현재)_경산 전체토지조서-12.08.17" xfId="4772"/>
    <cellStyle name="콤_대합산단 분묘조서(08.12.17현재)_★대합산단 보상액 산정조서(09.08.07현재)_물건조서(1단계완료)-지번별수정" xfId="4773"/>
    <cellStyle name="콤_대합산단 분묘조서(08.12.17현재)_★대합산단 보상액 산정조서(09.08.07현재)_영농조서-수정.1024" xfId="4774"/>
    <cellStyle name="콤_대합산단 분묘조서(08.12.17현재)_★대합산단 보상액 산정조서(09.08.07현재)_토지조서(전체. 기본조사서 번호순)" xfId="4775"/>
    <cellStyle name="콤_대합산단 분묘조서(08.12.17현재)_★대합산단 보상액 산정조서(09.08.07현재)-수정" xfId="1803"/>
    <cellStyle name="콤_대합산단 분묘조서(08.12.17현재)_★대합산단 보상액 산정조서(09.08.07현재)-수정 2" xfId="4776"/>
    <cellStyle name="콤_대합산단 분묘조서(08.12.17현재)_★대합산단 보상액 산정조서(09.08.07현재)-수정_경산 기본조사서 결과 보고서(분묘)-12.07.26" xfId="1804"/>
    <cellStyle name="콤_대합산단 분묘조서(08.12.17현재)_★대합산단 보상액 산정조서(09.08.07현재)-수정_경산 기본조사서 결과 보고서(영농)-2012.07.29" xfId="1805"/>
    <cellStyle name="콤_대합산단 분묘조서(08.12.17현재)_★대합산단 보상액 산정조서(09.08.07현재)-수정_경산 기본조사서 결과 보고서-2012.07.17(분묘조서)최종" xfId="1806"/>
    <cellStyle name="콤_대합산단 분묘조서(08.12.17현재)_★대합산단 보상액 산정조서(09.08.07현재)-수정_경산 기본조사서 결과 보고서-2012.07.18" xfId="1807"/>
    <cellStyle name="콤_대합산단 분묘조서(08.12.17현재)_★대합산단 보상액 산정조서(09.08.07현재)-수정_경산 기본조사서 결과 보고서-2012.07.19(출력용)" xfId="1808"/>
    <cellStyle name="콤_대합산단 분묘조서(08.12.17현재)_★대합산단 보상액 산정조서(09.08.07현재)-수정_경산 기본조사서 결과 보고서-2012.07.23" xfId="1809"/>
    <cellStyle name="콤_대합산단 분묘조서(08.12.17현재)_★대합산단 보상액 산정조서(09.08.07현재)-수정_경산 기본조사서 결과 보고서-2012.07.28" xfId="1810"/>
    <cellStyle name="콤_대합산단 분묘조서(08.12.17현재)_★대합산단 보상액 산정조서(09.08.07현재)-수정_경산 기본조사서 결과 보고서-2012.07.29" xfId="1811"/>
    <cellStyle name="콤_대합산단 분묘조서(08.12.17현재)_★대합산단 보상액 산정조서(09.08.07현재)-수정_경산 기본조사서 결과 보고서-2012.07.30" xfId="1812"/>
    <cellStyle name="콤_대합산단 분묘조서(08.12.17현재)_★대합산단 보상액 산정조서(09.08.07현재)-수정_경산 기본조사서 결과 보고서-2012.08.05" xfId="1813"/>
    <cellStyle name="콤_대합산단 분묘조서(08.12.17현재)_★대합산단 보상액 산정조서(09.08.07현재)-수정_경산 전체토지조서 1(10.26일)" xfId="4777"/>
    <cellStyle name="콤_대합산단 분묘조서(08.12.17현재)_★대합산단 보상액 산정조서(09.08.07현재)-수정_경산 전체토지조서 2(10.26일)" xfId="4778"/>
    <cellStyle name="콤_대합산단 분묘조서(08.12.17현재)_★대합산단 보상액 산정조서(09.08.07현재)-수정_경산 전체토지조서-12.08.17" xfId="4779"/>
    <cellStyle name="콤_대합산단 분묘조서(08.12.17현재)_★대합산단 보상액 산정조서(09.08.07현재)-수정_물건조서(1단계완료)-지번별수정" xfId="4780"/>
    <cellStyle name="콤_대합산단 분묘조서(08.12.17현재)_★대합산단 보상액 산정조서(09.08.07현재)-수정_영농조서-수정.1024" xfId="4781"/>
    <cellStyle name="콤_대합산단 분묘조서(08.12.17현재)_★대합산단 보상액 산정조서(09.08.07현재)-수정_토지조서(전체. 기본조사서 번호순)" xfId="4782"/>
    <cellStyle name="콤_대합산단 분묘조서(08.12.17현재)_★대합산단 보상액 산정조서(09.08.11현재)" xfId="1814"/>
    <cellStyle name="콤_대합산단 분묘조서(08.12.17현재)_★대합산단 보상액 산정조서(09.08.11현재) 2" xfId="4783"/>
    <cellStyle name="콤_대합산단 분묘조서(08.12.17현재)_★대합산단 보상액 산정조서(09.08.11현재)_경산 기본조사서 결과 보고서(분묘)-12.07.26" xfId="1815"/>
    <cellStyle name="콤_대합산단 분묘조서(08.12.17현재)_★대합산단 보상액 산정조서(09.08.11현재)_경산 기본조사서 결과 보고서(영농)-2012.07.29" xfId="1816"/>
    <cellStyle name="콤_대합산단 분묘조서(08.12.17현재)_★대합산단 보상액 산정조서(09.08.11현재)_경산 기본조사서 결과 보고서-2012.07.17(분묘조서)최종" xfId="1817"/>
    <cellStyle name="콤_대합산단 분묘조서(08.12.17현재)_★대합산단 보상액 산정조서(09.08.11현재)_경산 기본조사서 결과 보고서-2012.07.18" xfId="1818"/>
    <cellStyle name="콤_대합산단 분묘조서(08.12.17현재)_★대합산단 보상액 산정조서(09.08.11현재)_경산 기본조사서 결과 보고서-2012.07.19(출력용)" xfId="1819"/>
    <cellStyle name="콤_대합산단 분묘조서(08.12.17현재)_★대합산단 보상액 산정조서(09.08.11현재)_경산 기본조사서 결과 보고서-2012.07.23" xfId="1820"/>
    <cellStyle name="콤_대합산단 분묘조서(08.12.17현재)_★대합산단 보상액 산정조서(09.08.11현재)_경산 기본조사서 결과 보고서-2012.07.28" xfId="1821"/>
    <cellStyle name="콤_대합산단 분묘조서(08.12.17현재)_★대합산단 보상액 산정조서(09.08.11현재)_경산 기본조사서 결과 보고서-2012.07.29" xfId="1822"/>
    <cellStyle name="콤_대합산단 분묘조서(08.12.17현재)_★대합산단 보상액 산정조서(09.08.11현재)_경산 기본조사서 결과 보고서-2012.07.30" xfId="1823"/>
    <cellStyle name="콤_대합산단 분묘조서(08.12.17현재)_★대합산단 보상액 산정조서(09.08.11현재)_경산 기본조사서 결과 보고서-2012.08.05" xfId="1824"/>
    <cellStyle name="콤_대합산단 분묘조서(08.12.17현재)_★대합산단 보상액 산정조서(09.08.11현재)_경산 전체토지조서 1(10.26일)" xfId="4784"/>
    <cellStyle name="콤_대합산단 분묘조서(08.12.17현재)_★대합산단 보상액 산정조서(09.08.11현재)_경산 전체토지조서 2(10.26일)" xfId="4785"/>
    <cellStyle name="콤_대합산단 분묘조서(08.12.17현재)_★대합산단 보상액 산정조서(09.08.11현재)_경산 전체토지조서-12.08.17" xfId="4786"/>
    <cellStyle name="콤_대합산단 분묘조서(08.12.17현재)_★대합산단 보상액 산정조서(09.08.11현재)_물건조서(1단계완료)-지번별수정" xfId="4787"/>
    <cellStyle name="콤_대합산단 분묘조서(08.12.17현재)_★대합산단 보상액 산정조서(09.08.11현재)_영농조서-수정.1024" xfId="4788"/>
    <cellStyle name="콤_대합산단 분묘조서(08.12.17현재)_★대합산단 보상액 산정조서(09.08.11현재)_토지조서(전체. 기본조사서 번호순)" xfId="4789"/>
    <cellStyle name="콤_대합산단 분묘조서(08.12.17현재)_★대합산단 보상액 산정조서(09.08.18현재)" xfId="1825"/>
    <cellStyle name="콤_대합산단 분묘조서(08.12.17현재)_★대합산단 보상액 산정조서(09.08.18현재) 2" xfId="4790"/>
    <cellStyle name="콤_대합산단 분묘조서(08.12.17현재)_★대합산단 보상액 산정조서(09.08.18현재)_경산 기본조사서 결과 보고서(분묘)-12.07.26" xfId="1826"/>
    <cellStyle name="콤_대합산단 분묘조서(08.12.17현재)_★대합산단 보상액 산정조서(09.08.18현재)_경산 기본조사서 결과 보고서(영농)-2012.07.29" xfId="1827"/>
    <cellStyle name="콤_대합산단 분묘조서(08.12.17현재)_★대합산단 보상액 산정조서(09.08.18현재)_경산 기본조사서 결과 보고서-2012.07.17(분묘조서)최종" xfId="1828"/>
    <cellStyle name="콤_대합산단 분묘조서(08.12.17현재)_★대합산단 보상액 산정조서(09.08.18현재)_경산 기본조사서 결과 보고서-2012.07.18" xfId="1829"/>
    <cellStyle name="콤_대합산단 분묘조서(08.12.17현재)_★대합산단 보상액 산정조서(09.08.18현재)_경산 기본조사서 결과 보고서-2012.07.19(출력용)" xfId="1830"/>
    <cellStyle name="콤_대합산단 분묘조서(08.12.17현재)_★대합산단 보상액 산정조서(09.08.18현재)_경산 기본조사서 결과 보고서-2012.07.23" xfId="1831"/>
    <cellStyle name="콤_대합산단 분묘조서(08.12.17현재)_★대합산단 보상액 산정조서(09.08.18현재)_경산 기본조사서 결과 보고서-2012.07.28" xfId="1832"/>
    <cellStyle name="콤_대합산단 분묘조서(08.12.17현재)_★대합산단 보상액 산정조서(09.08.18현재)_경산 기본조사서 결과 보고서-2012.07.29" xfId="1833"/>
    <cellStyle name="콤_대합산단 분묘조서(08.12.17현재)_★대합산단 보상액 산정조서(09.08.18현재)_경산 기본조사서 결과 보고서-2012.07.30" xfId="1834"/>
    <cellStyle name="콤_대합산단 분묘조서(08.12.17현재)_★대합산단 보상액 산정조서(09.08.18현재)_경산 기본조사서 결과 보고서-2012.08.05" xfId="1835"/>
    <cellStyle name="콤_대합산단 분묘조서(08.12.17현재)_★대합산단 보상액 산정조서(09.08.18현재)_경산 전체토지조서 1(10.26일)" xfId="4791"/>
    <cellStyle name="콤_대합산단 분묘조서(08.12.17현재)_★대합산단 보상액 산정조서(09.08.18현재)_경산 전체토지조서 2(10.26일)" xfId="4792"/>
    <cellStyle name="콤_대합산단 분묘조서(08.12.17현재)_★대합산단 보상액 산정조서(09.08.18현재)_경산 전체토지조서-12.08.17" xfId="4793"/>
    <cellStyle name="콤_대합산단 분묘조서(08.12.17현재)_★대합산단 보상액 산정조서(09.08.18현재)_물건조서(1단계완료)-지번별수정" xfId="4794"/>
    <cellStyle name="콤_대합산단 분묘조서(08.12.17현재)_★대합산단 보상액 산정조서(09.08.18현재)_영농조서-수정.1024" xfId="4795"/>
    <cellStyle name="콤_대합산단 분묘조서(08.12.17현재)_★대합산단 보상액 산정조서(09.08.18현재)_토지조서(전체. 기본조사서 번호순)" xfId="4796"/>
    <cellStyle name="콤_대합산단 분묘조서(08.12.17현재)_★대합산단 보상액 산정조서(09.08.31현재)" xfId="1836"/>
    <cellStyle name="콤_대합산단 분묘조서(08.12.17현재)_★대합산단 보상액 산정조서(09.08.31현재) 2" xfId="4797"/>
    <cellStyle name="콤_대합산단 분묘조서(08.12.17현재)_★대합산단 보상액 산정조서(09.08.31현재)_경산 기본조사서 결과 보고서(분묘)-12.07.26" xfId="1837"/>
    <cellStyle name="콤_대합산단 분묘조서(08.12.17현재)_★대합산단 보상액 산정조서(09.08.31현재)_경산 기본조사서 결과 보고서(영농)-2012.07.29" xfId="1838"/>
    <cellStyle name="콤_대합산단 분묘조서(08.12.17현재)_★대합산단 보상액 산정조서(09.08.31현재)_경산 기본조사서 결과 보고서-2012.07.17(분묘조서)최종" xfId="1839"/>
    <cellStyle name="콤_대합산단 분묘조서(08.12.17현재)_★대합산단 보상액 산정조서(09.08.31현재)_경산 기본조사서 결과 보고서-2012.07.18" xfId="1840"/>
    <cellStyle name="콤_대합산단 분묘조서(08.12.17현재)_★대합산단 보상액 산정조서(09.08.31현재)_경산 기본조사서 결과 보고서-2012.07.19(출력용)" xfId="1841"/>
    <cellStyle name="콤_대합산단 분묘조서(08.12.17현재)_★대합산단 보상액 산정조서(09.08.31현재)_경산 기본조사서 결과 보고서-2012.07.23" xfId="1842"/>
    <cellStyle name="콤_대합산단 분묘조서(08.12.17현재)_★대합산단 보상액 산정조서(09.08.31현재)_경산 기본조사서 결과 보고서-2012.07.28" xfId="1843"/>
    <cellStyle name="콤_대합산단 분묘조서(08.12.17현재)_★대합산단 보상액 산정조서(09.08.31현재)_경산 기본조사서 결과 보고서-2012.07.29" xfId="1844"/>
    <cellStyle name="콤_대합산단 분묘조서(08.12.17현재)_★대합산단 보상액 산정조서(09.08.31현재)_경산 기본조사서 결과 보고서-2012.07.30" xfId="1845"/>
    <cellStyle name="콤_대합산단 분묘조서(08.12.17현재)_★대합산단 보상액 산정조서(09.08.31현재)_경산 기본조사서 결과 보고서-2012.08.05" xfId="1846"/>
    <cellStyle name="콤_대합산단 분묘조서(08.12.17현재)_★대합산단 보상액 산정조서(09.08.31현재)_경산 전체토지조서 1(10.26일)" xfId="4798"/>
    <cellStyle name="콤_대합산단 분묘조서(08.12.17현재)_★대합산단 보상액 산정조서(09.08.31현재)_경산 전체토지조서 2(10.26일)" xfId="4799"/>
    <cellStyle name="콤_대합산단 분묘조서(08.12.17현재)_★대합산단 보상액 산정조서(09.08.31현재)_경산 전체토지조서-12.08.17" xfId="4800"/>
    <cellStyle name="콤_대합산단 분묘조서(08.12.17현재)_★대합산단 보상액 산정조서(09.08.31현재)_물건조서(1단계완료)-지번별수정" xfId="4801"/>
    <cellStyle name="콤_대합산단 분묘조서(08.12.17현재)_★대합산단 보상액 산정조서(09.08.31현재)_영농조서-수정.1024" xfId="4802"/>
    <cellStyle name="콤_대합산단 분묘조서(08.12.17현재)_★대합산단 보상액 산정조서(09.08.31현재)_토지조서(전체. 기본조사서 번호순)" xfId="4803"/>
    <cellStyle name="콤_대합산단 분묘조서(08.12.17현재)_★대합산단 보상액 산정조서(09.09.01현재)" xfId="1847"/>
    <cellStyle name="콤_대합산단 분묘조서(08.12.17현재)_★대합산단 보상액 산정조서(09.09.01현재) 2" xfId="4804"/>
    <cellStyle name="콤_대합산단 분묘조서(08.12.17현재)_★대합산단 보상액 산정조서(09.09.01현재)_경산 기본조사서 결과 보고서(분묘)-12.07.26" xfId="1848"/>
    <cellStyle name="콤_대합산단 분묘조서(08.12.17현재)_★대합산단 보상액 산정조서(09.09.01현재)_경산 기본조사서 결과 보고서(영농)-2012.07.29" xfId="1849"/>
    <cellStyle name="콤_대합산단 분묘조서(08.12.17현재)_★대합산단 보상액 산정조서(09.09.01현재)_경산 기본조사서 결과 보고서-2012.07.17(분묘조서)최종" xfId="1850"/>
    <cellStyle name="콤_대합산단 분묘조서(08.12.17현재)_★대합산단 보상액 산정조서(09.09.01현재)_경산 기본조사서 결과 보고서-2012.07.18" xfId="1851"/>
    <cellStyle name="콤_대합산단 분묘조서(08.12.17현재)_★대합산단 보상액 산정조서(09.09.01현재)_경산 기본조사서 결과 보고서-2012.07.19(출력용)" xfId="1852"/>
    <cellStyle name="콤_대합산단 분묘조서(08.12.17현재)_★대합산단 보상액 산정조서(09.09.01현재)_경산 기본조사서 결과 보고서-2012.07.23" xfId="1853"/>
    <cellStyle name="콤_대합산단 분묘조서(08.12.17현재)_★대합산단 보상액 산정조서(09.09.01현재)_경산 기본조사서 결과 보고서-2012.07.28" xfId="1854"/>
    <cellStyle name="콤_대합산단 분묘조서(08.12.17현재)_★대합산단 보상액 산정조서(09.09.01현재)_경산 기본조사서 결과 보고서-2012.07.29" xfId="1855"/>
    <cellStyle name="콤_대합산단 분묘조서(08.12.17현재)_★대합산단 보상액 산정조서(09.09.01현재)_경산 기본조사서 결과 보고서-2012.07.30" xfId="1856"/>
    <cellStyle name="콤_대합산단 분묘조서(08.12.17현재)_★대합산단 보상액 산정조서(09.09.01현재)_경산 기본조사서 결과 보고서-2012.08.05" xfId="1857"/>
    <cellStyle name="콤_대합산단 분묘조서(08.12.17현재)_★대합산단 보상액 산정조서(09.09.01현재)_경산 전체토지조서 1(10.26일)" xfId="4805"/>
    <cellStyle name="콤_대합산단 분묘조서(08.12.17현재)_★대합산단 보상액 산정조서(09.09.01현재)_경산 전체토지조서 2(10.26일)" xfId="4806"/>
    <cellStyle name="콤_대합산단 분묘조서(08.12.17현재)_★대합산단 보상액 산정조서(09.09.01현재)_경산 전체토지조서-12.08.17" xfId="4807"/>
    <cellStyle name="콤_대합산단 분묘조서(08.12.17현재)_★대합산단 보상액 산정조서(09.09.01현재)_물건조서(1단계완료)-지번별수정" xfId="4808"/>
    <cellStyle name="콤_대합산단 분묘조서(08.12.17현재)_★대합산단 보상액 산정조서(09.09.01현재)_영농조서-수정.1024" xfId="4809"/>
    <cellStyle name="콤_대합산단 분묘조서(08.12.17현재)_★대합산단 보상액 산정조서(09.09.01현재)_토지조서(전체. 기본조사서 번호순)" xfId="4810"/>
    <cellStyle name="콤_대합산단 분묘조서(08.12.17현재)_★대합산단 보상액 산정조서(10.01.07현재)" xfId="1858"/>
    <cellStyle name="콤_대합산단 분묘조서(08.12.17현재)_★대합산단 보상액 산정조서(10.01.07현재) 2" xfId="4811"/>
    <cellStyle name="콤_대합산단 분묘조서(08.12.17현재)_★대합산단 보상액 산정조서(10.01.07현재)_경산 기본조사서 결과 보고서(분묘)-12.07.26" xfId="1859"/>
    <cellStyle name="콤_대합산단 분묘조서(08.12.17현재)_★대합산단 보상액 산정조서(10.01.07현재)_경산 기본조사서 결과 보고서(영농)-2012.07.29" xfId="1860"/>
    <cellStyle name="콤_대합산단 분묘조서(08.12.17현재)_★대합산단 보상액 산정조서(10.01.07현재)_경산 기본조사서 결과 보고서-2012.07.17(분묘조서)최종" xfId="1861"/>
    <cellStyle name="콤_대합산단 분묘조서(08.12.17현재)_★대합산단 보상액 산정조서(10.01.07현재)_경산 기본조사서 결과 보고서-2012.07.18" xfId="1862"/>
    <cellStyle name="콤_대합산단 분묘조서(08.12.17현재)_★대합산단 보상액 산정조서(10.01.07현재)_경산 기본조사서 결과 보고서-2012.07.19(출력용)" xfId="1863"/>
    <cellStyle name="콤_대합산단 분묘조서(08.12.17현재)_★대합산단 보상액 산정조서(10.01.07현재)_경산 기본조사서 결과 보고서-2012.07.23" xfId="1864"/>
    <cellStyle name="콤_대합산단 분묘조서(08.12.17현재)_★대합산단 보상액 산정조서(10.01.07현재)_경산 기본조사서 결과 보고서-2012.07.28" xfId="1865"/>
    <cellStyle name="콤_대합산단 분묘조서(08.12.17현재)_★대합산단 보상액 산정조서(10.01.07현재)_경산 기본조사서 결과 보고서-2012.07.29" xfId="1866"/>
    <cellStyle name="콤_대합산단 분묘조서(08.12.17현재)_★대합산단 보상액 산정조서(10.01.07현재)_경산 기본조사서 결과 보고서-2012.07.30" xfId="1867"/>
    <cellStyle name="콤_대합산단 분묘조서(08.12.17현재)_★대합산단 보상액 산정조서(10.01.07현재)_경산 기본조사서 결과 보고서-2012.08.05" xfId="1868"/>
    <cellStyle name="콤_대합산단 분묘조서(08.12.17현재)_★대합산단 보상액 산정조서(10.01.07현재)_경산 전체토지조서 1(10.26일)" xfId="4812"/>
    <cellStyle name="콤_대합산단 분묘조서(08.12.17현재)_★대합산단 보상액 산정조서(10.01.07현재)_경산 전체토지조서 2(10.26일)" xfId="4813"/>
    <cellStyle name="콤_대합산단 분묘조서(08.12.17현재)_★대합산단 보상액 산정조서(10.01.07현재)_경산 전체토지조서-12.08.17" xfId="4814"/>
    <cellStyle name="콤_대합산단 분묘조서(08.12.17현재)_★대합산단 보상액 산정조서(10.01.07현재)_물건조서(1단계완료)-지번별수정" xfId="4815"/>
    <cellStyle name="콤_대합산단 분묘조서(08.12.17현재)_★대합산단 보상액 산정조서(10.01.07현재)_영농조서-수정.1024" xfId="4816"/>
    <cellStyle name="콤_대합산단 분묘조서(08.12.17현재)_★대합산단 보상액 산정조서(10.01.07현재)_토지조서(전체. 기본조사서 번호순)" xfId="4817"/>
    <cellStyle name="콤_대합산단 분묘조서(08.12.17현재)_★대합산단 보상액 산정조서(10.04.20)-수용계약용" xfId="1869"/>
    <cellStyle name="콤_대합산단 분묘조서(08.12.17현재)_★대합산단 보상액 산정조서(10.04.20)-수용계약용 2" xfId="4818"/>
    <cellStyle name="콤_대합산단 분묘조서(08.12.17현재)_★대합산단 보상액 산정조서(10.04.20)-수용계약용_경산 기본조사서 결과 보고서(분묘)-12.07.26" xfId="1870"/>
    <cellStyle name="콤_대합산단 분묘조서(08.12.17현재)_★대합산단 보상액 산정조서(10.04.20)-수용계약용_경산 기본조사서 결과 보고서(영농)-2012.07.29" xfId="1871"/>
    <cellStyle name="콤_대합산단 분묘조서(08.12.17현재)_★대합산단 보상액 산정조서(10.04.20)-수용계약용_경산 기본조사서 결과 보고서-2012.07.17(분묘조서)최종" xfId="1872"/>
    <cellStyle name="콤_대합산단 분묘조서(08.12.17현재)_★대합산단 보상액 산정조서(10.04.20)-수용계약용_경산 기본조사서 결과 보고서-2012.07.18" xfId="1873"/>
    <cellStyle name="콤_대합산단 분묘조서(08.12.17현재)_★대합산단 보상액 산정조서(10.04.20)-수용계약용_경산 기본조사서 결과 보고서-2012.07.19(출력용)" xfId="1874"/>
    <cellStyle name="콤_대합산단 분묘조서(08.12.17현재)_★대합산단 보상액 산정조서(10.04.20)-수용계약용_경산 기본조사서 결과 보고서-2012.07.23" xfId="1875"/>
    <cellStyle name="콤_대합산단 분묘조서(08.12.17현재)_★대합산단 보상액 산정조서(10.04.20)-수용계약용_경산 기본조사서 결과 보고서-2012.07.28" xfId="1876"/>
    <cellStyle name="콤_대합산단 분묘조서(08.12.17현재)_★대합산단 보상액 산정조서(10.04.20)-수용계약용_경산 기본조사서 결과 보고서-2012.07.29" xfId="1877"/>
    <cellStyle name="콤_대합산단 분묘조서(08.12.17현재)_★대합산단 보상액 산정조서(10.04.20)-수용계약용_경산 기본조사서 결과 보고서-2012.07.30" xfId="1878"/>
    <cellStyle name="콤_대합산단 분묘조서(08.12.17현재)_★대합산단 보상액 산정조서(10.04.20)-수용계약용_경산 기본조사서 결과 보고서-2012.08.05" xfId="1879"/>
    <cellStyle name="콤_대합산단 분묘조서(08.12.17현재)_★대합산단 보상액 산정조서(10.04.20)-수용계약용_경산 전체토지조서 1(10.26일)" xfId="4819"/>
    <cellStyle name="콤_대합산단 분묘조서(08.12.17현재)_★대합산단 보상액 산정조서(10.04.20)-수용계약용_경산 전체토지조서 2(10.26일)" xfId="4820"/>
    <cellStyle name="콤_대합산단 분묘조서(08.12.17현재)_★대합산단 보상액 산정조서(10.04.20)-수용계약용_경산 전체토지조서-12.08.17" xfId="4821"/>
    <cellStyle name="콤_대합산단 분묘조서(08.12.17현재)_★대합산단 보상액 산정조서(10.04.20)-수용계약용_물건조서(1단계완료)-지번별수정" xfId="4822"/>
    <cellStyle name="콤_대합산단 분묘조서(08.12.17현재)_★대합산단 보상액 산정조서(10.04.20)-수용계약용_영농조서-수정.1024" xfId="4823"/>
    <cellStyle name="콤_대합산단 분묘조서(08.12.17현재)_★대합산단 보상액 산정조서(10.04.20)-수용계약용_토지조서(전체. 기본조사서 번호순)" xfId="4824"/>
    <cellStyle name="콤_대합산단 분묘조서(08.12.17현재)_★대합산단 보상액 산정조서(10.04.22)" xfId="1880"/>
    <cellStyle name="콤_대합산단 분묘조서(08.12.17현재)_★대합산단 보상액 산정조서(10.04.22) 2" xfId="4825"/>
    <cellStyle name="콤_대합산단 분묘조서(08.12.17현재)_★대합산단 보상액 산정조서(10.04.22)_경산 기본조사서 결과 보고서(분묘)-12.07.26" xfId="1881"/>
    <cellStyle name="콤_대합산단 분묘조서(08.12.17현재)_★대합산단 보상액 산정조서(10.04.22)_경산 기본조사서 결과 보고서(영농)-2012.07.29" xfId="1882"/>
    <cellStyle name="콤_대합산단 분묘조서(08.12.17현재)_★대합산단 보상액 산정조서(10.04.22)_경산 기본조사서 결과 보고서-2012.07.17(분묘조서)최종" xfId="1883"/>
    <cellStyle name="콤_대합산단 분묘조서(08.12.17현재)_★대합산단 보상액 산정조서(10.04.22)_경산 기본조사서 결과 보고서-2012.07.18" xfId="1884"/>
    <cellStyle name="콤_대합산단 분묘조서(08.12.17현재)_★대합산단 보상액 산정조서(10.04.22)_경산 기본조사서 결과 보고서-2012.07.19(출력용)" xfId="1885"/>
    <cellStyle name="콤_대합산단 분묘조서(08.12.17현재)_★대합산단 보상액 산정조서(10.04.22)_경산 기본조사서 결과 보고서-2012.07.23" xfId="1886"/>
    <cellStyle name="콤_대합산단 분묘조서(08.12.17현재)_★대합산단 보상액 산정조서(10.04.22)_경산 기본조사서 결과 보고서-2012.07.28" xfId="1887"/>
    <cellStyle name="콤_대합산단 분묘조서(08.12.17현재)_★대합산단 보상액 산정조서(10.04.22)_경산 기본조사서 결과 보고서-2012.07.29" xfId="1888"/>
    <cellStyle name="콤_대합산단 분묘조서(08.12.17현재)_★대합산단 보상액 산정조서(10.04.22)_경산 기본조사서 결과 보고서-2012.07.30" xfId="1889"/>
    <cellStyle name="콤_대합산단 분묘조서(08.12.17현재)_★대합산단 보상액 산정조서(10.04.22)_경산 기본조사서 결과 보고서-2012.08.05" xfId="1890"/>
    <cellStyle name="콤_대합산단 분묘조서(08.12.17현재)_★대합산단 보상액 산정조서(10.04.22)_경산 전체토지조서 1(10.26일)" xfId="4826"/>
    <cellStyle name="콤_대합산단 분묘조서(08.12.17현재)_★대합산단 보상액 산정조서(10.04.22)_경산 전체토지조서 2(10.26일)" xfId="4827"/>
    <cellStyle name="콤_대합산단 분묘조서(08.12.17현재)_★대합산단 보상액 산정조서(10.04.22)_경산 전체토지조서-12.08.17" xfId="4828"/>
    <cellStyle name="콤_대합산단 분묘조서(08.12.17현재)_★대합산단 보상액 산정조서(10.04.22)_물건조서(1단계완료)-지번별수정" xfId="4829"/>
    <cellStyle name="콤_대합산단 분묘조서(08.12.17현재)_★대합산단 보상액 산정조서(10.04.22)_영농조서-수정.1024" xfId="4830"/>
    <cellStyle name="콤_대합산단 분묘조서(08.12.17현재)_★대합산단 보상액 산정조서(10.04.22)_토지조서(전체. 기본조사서 번호순)" xfId="4831"/>
    <cellStyle name="콤_대합산단 분묘조서(08.12.17현재)_★대합산단 보상액 산정조서(10.04.29)" xfId="1891"/>
    <cellStyle name="콤_대합산단 분묘조서(08.12.17현재)_★대합산단 보상액 산정조서(10.04.29) 2" xfId="4832"/>
    <cellStyle name="콤_대합산단 분묘조서(08.12.17현재)_★대합산단 보상액 산정조서(10.04.29)_경산 기본조사서 결과 보고서(분묘)-12.07.26" xfId="1892"/>
    <cellStyle name="콤_대합산단 분묘조서(08.12.17현재)_★대합산단 보상액 산정조서(10.04.29)_경산 기본조사서 결과 보고서(영농)-2012.07.29" xfId="1893"/>
    <cellStyle name="콤_대합산단 분묘조서(08.12.17현재)_★대합산단 보상액 산정조서(10.04.29)_경산 기본조사서 결과 보고서-2012.07.17(분묘조서)최종" xfId="1894"/>
    <cellStyle name="콤_대합산단 분묘조서(08.12.17현재)_★대합산단 보상액 산정조서(10.04.29)_경산 기본조사서 결과 보고서-2012.07.18" xfId="1895"/>
    <cellStyle name="콤_대합산단 분묘조서(08.12.17현재)_★대합산단 보상액 산정조서(10.04.29)_경산 기본조사서 결과 보고서-2012.07.19(출력용)" xfId="1896"/>
    <cellStyle name="콤_대합산단 분묘조서(08.12.17현재)_★대합산단 보상액 산정조서(10.04.29)_경산 기본조사서 결과 보고서-2012.07.23" xfId="1897"/>
    <cellStyle name="콤_대합산단 분묘조서(08.12.17현재)_★대합산단 보상액 산정조서(10.04.29)_경산 기본조사서 결과 보고서-2012.07.28" xfId="1898"/>
    <cellStyle name="콤_대합산단 분묘조서(08.12.17현재)_★대합산단 보상액 산정조서(10.04.29)_경산 기본조사서 결과 보고서-2012.07.29" xfId="1899"/>
    <cellStyle name="콤_대합산단 분묘조서(08.12.17현재)_★대합산단 보상액 산정조서(10.04.29)_경산 기본조사서 결과 보고서-2012.07.30" xfId="1900"/>
    <cellStyle name="콤_대합산단 분묘조서(08.12.17현재)_★대합산단 보상액 산정조서(10.04.29)_경산 기본조사서 결과 보고서-2012.08.05" xfId="1901"/>
    <cellStyle name="콤_대합산단 분묘조서(08.12.17현재)_★대합산단 보상액 산정조서(10.04.29)_경산 전체토지조서 1(10.26일)" xfId="4833"/>
    <cellStyle name="콤_대합산단 분묘조서(08.12.17현재)_★대합산단 보상액 산정조서(10.04.29)_경산 전체토지조서 2(10.26일)" xfId="4834"/>
    <cellStyle name="콤_대합산단 분묘조서(08.12.17현재)_★대합산단 보상액 산정조서(10.04.29)_경산 전체토지조서-12.08.17" xfId="4835"/>
    <cellStyle name="콤_대합산단 분묘조서(08.12.17현재)_★대합산단 보상액 산정조서(10.04.29)_물건조서(1단계완료)-지번별수정" xfId="4836"/>
    <cellStyle name="콤_대합산단 분묘조서(08.12.17현재)_★대합산단 보상액 산정조서(10.04.29)_영농조서-수정.1024" xfId="4837"/>
    <cellStyle name="콤_대합산단 분묘조서(08.12.17현재)_★대합산단 보상액 산정조서(10.04.29)_토지조서(전체. 기본조사서 번호순)" xfId="4838"/>
    <cellStyle name="콤_대합산단 분묘조서(08.12.17현재)_★대합산단 보상액 산정조서(10.08.06)" xfId="1902"/>
    <cellStyle name="콤_대합산단 분묘조서(08.12.17현재)_★대합산단 보상액 산정조서(10.08.06) 2" xfId="4839"/>
    <cellStyle name="콤_대합산단 분묘조서(08.12.17현재)_★대합산단 보상액 산정조서(10.08.06)_경산 기본조사서 결과 보고서(분묘)-12.07.26" xfId="1903"/>
    <cellStyle name="콤_대합산단 분묘조서(08.12.17현재)_★대합산단 보상액 산정조서(10.08.06)_경산 기본조사서 결과 보고서(영농)-2012.07.29" xfId="1904"/>
    <cellStyle name="콤_대합산단 분묘조서(08.12.17현재)_★대합산단 보상액 산정조서(10.08.06)_경산 기본조사서 결과 보고서-2012.07.17(분묘조서)최종" xfId="1905"/>
    <cellStyle name="콤_대합산단 분묘조서(08.12.17현재)_★대합산단 보상액 산정조서(10.08.06)_경산 기본조사서 결과 보고서-2012.07.18" xfId="1906"/>
    <cellStyle name="콤_대합산단 분묘조서(08.12.17현재)_★대합산단 보상액 산정조서(10.08.06)_경산 기본조사서 결과 보고서-2012.07.19(출력용)" xfId="1907"/>
    <cellStyle name="콤_대합산단 분묘조서(08.12.17현재)_★대합산단 보상액 산정조서(10.08.06)_경산 기본조사서 결과 보고서-2012.07.23" xfId="1908"/>
    <cellStyle name="콤_대합산단 분묘조서(08.12.17현재)_★대합산단 보상액 산정조서(10.08.06)_경산 기본조사서 결과 보고서-2012.07.28" xfId="1909"/>
    <cellStyle name="콤_대합산단 분묘조서(08.12.17현재)_★대합산단 보상액 산정조서(10.08.06)_경산 기본조사서 결과 보고서-2012.07.29" xfId="1910"/>
    <cellStyle name="콤_대합산단 분묘조서(08.12.17현재)_★대합산단 보상액 산정조서(10.08.06)_경산 기본조사서 결과 보고서-2012.07.30" xfId="1911"/>
    <cellStyle name="콤_대합산단 분묘조서(08.12.17현재)_★대합산단 보상액 산정조서(10.08.06)_경산 기본조사서 결과 보고서-2012.08.05" xfId="1912"/>
    <cellStyle name="콤_대합산단 분묘조서(08.12.17현재)_★대합산단 보상액 산정조서(10.08.06)_경산 전체토지조서 1(10.26일)" xfId="4840"/>
    <cellStyle name="콤_대합산단 분묘조서(08.12.17현재)_★대합산단 보상액 산정조서(10.08.06)_경산 전체토지조서 2(10.26일)" xfId="4841"/>
    <cellStyle name="콤_대합산단 분묘조서(08.12.17현재)_★대합산단 보상액 산정조서(10.08.06)_경산 전체토지조서-12.08.17" xfId="4842"/>
    <cellStyle name="콤_대합산단 분묘조서(08.12.17현재)_★대합산단 보상액 산정조서(10.08.06)_물건조서(1단계완료)-지번별수정" xfId="4843"/>
    <cellStyle name="콤_대합산단 분묘조서(08.12.17현재)_★대합산단 보상액 산정조서(10.08.06)_영농조서-수정.1024" xfId="4844"/>
    <cellStyle name="콤_대합산단 분묘조서(08.12.17현재)_★대합산단 보상액 산정조서(10.08.06)_토지조서(전체. 기본조사서 번호순)" xfId="4845"/>
    <cellStyle name="콤_대합산단 분묘조서(08.12.17현재)_★대합산단_보상액 산정조서(최과장검토파일)" xfId="1913"/>
    <cellStyle name="콤_대합산단 분묘조서(08.12.17현재)_★대합산단_보상액 산정조서(최과장검토파일) 2" xfId="4846"/>
    <cellStyle name="콤_대합산단 분묘조서(08.12.17현재)_★대합산단_보상액 산정조서(최과장검토파일)_경산 기본조사서 결과 보고서(분묘)-12.07.26" xfId="1914"/>
    <cellStyle name="콤_대합산단 분묘조서(08.12.17현재)_★대합산단_보상액 산정조서(최과장검토파일)_경산 기본조사서 결과 보고서(영농)-2012.07.29" xfId="1915"/>
    <cellStyle name="콤_대합산단 분묘조서(08.12.17현재)_★대합산단_보상액 산정조서(최과장검토파일)_경산 기본조사서 결과 보고서-2012.07.17(분묘조서)최종" xfId="1916"/>
    <cellStyle name="콤_대합산단 분묘조서(08.12.17현재)_★대합산단_보상액 산정조서(최과장검토파일)_경산 기본조사서 결과 보고서-2012.07.18" xfId="1917"/>
    <cellStyle name="콤_대합산단 분묘조서(08.12.17현재)_★대합산단_보상액 산정조서(최과장검토파일)_경산 기본조사서 결과 보고서-2012.07.19(출력용)" xfId="1918"/>
    <cellStyle name="콤_대합산단 분묘조서(08.12.17현재)_★대합산단_보상액 산정조서(최과장검토파일)_경산 기본조사서 결과 보고서-2012.07.23" xfId="1919"/>
    <cellStyle name="콤_대합산단 분묘조서(08.12.17현재)_★대합산단_보상액 산정조서(최과장검토파일)_경산 기본조사서 결과 보고서-2012.07.28" xfId="1920"/>
    <cellStyle name="콤_대합산단 분묘조서(08.12.17현재)_★대합산단_보상액 산정조서(최과장검토파일)_경산 기본조사서 결과 보고서-2012.07.29" xfId="1921"/>
    <cellStyle name="콤_대합산단 분묘조서(08.12.17현재)_★대합산단_보상액 산정조서(최과장검토파일)_경산 기본조사서 결과 보고서-2012.07.30" xfId="1922"/>
    <cellStyle name="콤_대합산단 분묘조서(08.12.17현재)_★대합산단_보상액 산정조서(최과장검토파일)_경산 기본조사서 결과 보고서-2012.08.05" xfId="1923"/>
    <cellStyle name="콤_대합산단 분묘조서(08.12.17현재)_★대합산단_보상액 산정조서(최과장검토파일)_경산 전체토지조서 1(10.26일)" xfId="4847"/>
    <cellStyle name="콤_대합산단 분묘조서(08.12.17현재)_★대합산단_보상액 산정조서(최과장검토파일)_경산 전체토지조서 2(10.26일)" xfId="4848"/>
    <cellStyle name="콤_대합산단 분묘조서(08.12.17현재)_★대합산단_보상액 산정조서(최과장검토파일)_경산 전체토지조서-12.08.17" xfId="4849"/>
    <cellStyle name="콤_대합산단 분묘조서(08.12.17현재)_★대합산단_보상액 산정조서(최과장검토파일)_물건조서(1단계완료)-지번별수정" xfId="4850"/>
    <cellStyle name="콤_대합산단 분묘조서(08.12.17현재)_★대합산단_보상액 산정조서(최과장검토파일)_영농조서-수정.1024" xfId="4851"/>
    <cellStyle name="콤_대합산단 분묘조서(08.12.17현재)_★대합산단_보상액 산정조서(최과장검토파일)_토지조서(전체. 기본조사서 번호순)" xfId="4852"/>
    <cellStyle name="콤_대합산단 분묘조서(08.12.17현재)_★재결 보상액 산정조서(10.04.20)" xfId="1924"/>
    <cellStyle name="콤_대합산단 분묘조서(08.12.17현재)_★재결 보상액 산정조서(10.04.20) 2" xfId="4853"/>
    <cellStyle name="콤_대합산단 분묘조서(08.12.17현재)_★재결 보상액 산정조서(10.04.20)_경산 기본조사서 결과 보고서(분묘)-12.07.26" xfId="1925"/>
    <cellStyle name="콤_대합산단 분묘조서(08.12.17현재)_★재결 보상액 산정조서(10.04.20)_경산 기본조사서 결과 보고서(영농)-2012.07.29" xfId="1926"/>
    <cellStyle name="콤_대합산단 분묘조서(08.12.17현재)_★재결 보상액 산정조서(10.04.20)_경산 기본조사서 결과 보고서-2012.07.17(분묘조서)최종" xfId="1927"/>
    <cellStyle name="콤_대합산단 분묘조서(08.12.17현재)_★재결 보상액 산정조서(10.04.20)_경산 기본조사서 결과 보고서-2012.07.18" xfId="1928"/>
    <cellStyle name="콤_대합산단 분묘조서(08.12.17현재)_★재결 보상액 산정조서(10.04.20)_경산 기본조사서 결과 보고서-2012.07.19(출력용)" xfId="1929"/>
    <cellStyle name="콤_대합산단 분묘조서(08.12.17현재)_★재결 보상액 산정조서(10.04.20)_경산 기본조사서 결과 보고서-2012.07.23" xfId="1930"/>
    <cellStyle name="콤_대합산단 분묘조서(08.12.17현재)_★재결 보상액 산정조서(10.04.20)_경산 기본조사서 결과 보고서-2012.07.28" xfId="1931"/>
    <cellStyle name="콤_대합산단 분묘조서(08.12.17현재)_★재결 보상액 산정조서(10.04.20)_경산 기본조사서 결과 보고서-2012.07.29" xfId="1932"/>
    <cellStyle name="콤_대합산단 분묘조서(08.12.17현재)_★재결 보상액 산정조서(10.04.20)_경산 기본조사서 결과 보고서-2012.07.30" xfId="1933"/>
    <cellStyle name="콤_대합산단 분묘조서(08.12.17현재)_★재결 보상액 산정조서(10.04.20)_경산 기본조사서 결과 보고서-2012.08.05" xfId="1934"/>
    <cellStyle name="콤_대합산단 분묘조서(08.12.17현재)_★재결 보상액 산정조서(10.04.20)_경산 전체토지조서 1(10.26일)" xfId="4854"/>
    <cellStyle name="콤_대합산단 분묘조서(08.12.17현재)_★재결 보상액 산정조서(10.04.20)_경산 전체토지조서 2(10.26일)" xfId="4855"/>
    <cellStyle name="콤_대합산단 분묘조서(08.12.17현재)_★재결 보상액 산정조서(10.04.20)_경산 전체토지조서-12.08.17" xfId="4856"/>
    <cellStyle name="콤_대합산단 분묘조서(08.12.17현재)_★재결 보상액 산정조서(10.04.20)_물건조서(1단계완료)-지번별수정" xfId="4857"/>
    <cellStyle name="콤_대합산단 분묘조서(08.12.17현재)_★재결 보상액 산정조서(10.04.20)_영농조서-수정.1024" xfId="4858"/>
    <cellStyle name="콤_대합산단 분묘조서(08.12.17현재)_★재결 보상액 산정조서(10.04.20)_토지조서(전체. 기본조사서 번호순)" xfId="4859"/>
    <cellStyle name="콤_대합산단 분묘조서(08.12.17현재)_경산 기본조사서 결과 보고서(분묘)-12.07.26" xfId="1935"/>
    <cellStyle name="콤_대합산단 분묘조서(08.12.17현재)_경산 기본조사서 결과 보고서(영농)-2012.07.29" xfId="1936"/>
    <cellStyle name="콤_대합산단 분묘조서(08.12.17현재)_경산 기본조사서 결과 보고서-2012.07.17(분묘조서)최종" xfId="1937"/>
    <cellStyle name="콤_대합산단 분묘조서(08.12.17현재)_경산 기본조사서 결과 보고서-2012.07.18" xfId="1938"/>
    <cellStyle name="콤_대합산단 분묘조서(08.12.17현재)_경산 기본조사서 결과 보고서-2012.07.19(출력용)" xfId="1939"/>
    <cellStyle name="콤_대합산단 분묘조서(08.12.17현재)_경산 기본조사서 결과 보고서-2012.07.23" xfId="1940"/>
    <cellStyle name="콤_대합산단 분묘조서(08.12.17현재)_경산 기본조사서 결과 보고서-2012.07.28" xfId="1941"/>
    <cellStyle name="콤_대합산단 분묘조서(08.12.17현재)_경산 기본조사서 결과 보고서-2012.07.29" xfId="1942"/>
    <cellStyle name="콤_대합산단 분묘조서(08.12.17현재)_경산 기본조사서 결과 보고서-2012.07.30" xfId="1943"/>
    <cellStyle name="콤_대합산단 분묘조서(08.12.17현재)_경산 기본조사서 결과 보고서-2012.08.05" xfId="1944"/>
    <cellStyle name="콤_대합산단 분묘조서(08.12.17현재)_경산 전체토지조서 1(10.26일)" xfId="4860"/>
    <cellStyle name="콤_대합산단 분묘조서(08.12.17현재)_경산 전체토지조서 2(10.26일)" xfId="4861"/>
    <cellStyle name="콤_대합산단 분묘조서(08.12.17현재)_경산 전체토지조서-12.08.17" xfId="4862"/>
    <cellStyle name="콤_대합산단 분묘조서(08.12.17현재)_대상재산 지번별 상세확인내역-2009.1(도귀속협의결과)" xfId="1945"/>
    <cellStyle name="콤_대합산단 분묘조서(08.12.17현재)_대상재산 지번별 상세확인내역-2009.1(도귀속협의결과) 2" xfId="4863"/>
    <cellStyle name="콤_대합산단 분묘조서(08.12.17현재)_대상재산 지번별 상세확인내역-2009.1(도귀속협의결과)_경산 기본조사서 결과 보고서(분묘)-12.07.26" xfId="1946"/>
    <cellStyle name="콤_대합산단 분묘조서(08.12.17현재)_대상재산 지번별 상세확인내역-2009.1(도귀속협의결과)_경산 기본조사서 결과 보고서(영농)-2012.07.29" xfId="1947"/>
    <cellStyle name="콤_대합산단 분묘조서(08.12.17현재)_대상재산 지번별 상세확인내역-2009.1(도귀속협의결과)_경산 기본조사서 결과 보고서-2012.07.17(분묘조서)최종" xfId="1948"/>
    <cellStyle name="콤_대합산단 분묘조서(08.12.17현재)_대상재산 지번별 상세확인내역-2009.1(도귀속협의결과)_경산 기본조사서 결과 보고서-2012.07.18" xfId="1949"/>
    <cellStyle name="콤_대합산단 분묘조서(08.12.17현재)_대상재산 지번별 상세확인내역-2009.1(도귀속협의결과)_경산 기본조사서 결과 보고서-2012.07.19(출력용)" xfId="1950"/>
    <cellStyle name="콤_대합산단 분묘조서(08.12.17현재)_대상재산 지번별 상세확인내역-2009.1(도귀속협의결과)_경산 기본조사서 결과 보고서-2012.07.23" xfId="1951"/>
    <cellStyle name="콤_대합산단 분묘조서(08.12.17현재)_대상재산 지번별 상세확인내역-2009.1(도귀속협의결과)_경산 기본조사서 결과 보고서-2012.07.28" xfId="1952"/>
    <cellStyle name="콤_대합산단 분묘조서(08.12.17현재)_대상재산 지번별 상세확인내역-2009.1(도귀속협의결과)_경산 기본조사서 결과 보고서-2012.07.29" xfId="1953"/>
    <cellStyle name="콤_대합산단 분묘조서(08.12.17현재)_대상재산 지번별 상세확인내역-2009.1(도귀속협의결과)_경산 기본조사서 결과 보고서-2012.07.30" xfId="1954"/>
    <cellStyle name="콤_대합산단 분묘조서(08.12.17현재)_대상재산 지번별 상세확인내역-2009.1(도귀속협의결과)_경산 기본조사서 결과 보고서-2012.08.05" xfId="1955"/>
    <cellStyle name="콤_대합산단 분묘조서(08.12.17현재)_대상재산 지번별 상세확인내역-2009.1(도귀속협의결과)_경산 전체토지조서 1(10.26일)" xfId="4864"/>
    <cellStyle name="콤_대합산단 분묘조서(08.12.17현재)_대상재산 지번별 상세확인내역-2009.1(도귀속협의결과)_경산 전체토지조서 2(10.26일)" xfId="4865"/>
    <cellStyle name="콤_대합산단 분묘조서(08.12.17현재)_대상재산 지번별 상세확인내역-2009.1(도귀속협의결과)_경산 전체토지조서-12.08.17" xfId="4866"/>
    <cellStyle name="콤_대합산단 분묘조서(08.12.17현재)_대상재산 지번별 상세확인내역-2009.1(도귀속협의결과)_물건조서(1단계완료)-지번별수정" xfId="4867"/>
    <cellStyle name="콤_대합산단 분묘조서(08.12.17현재)_대상재산 지번별 상세확인내역-2009.1(도귀속협의결과)_영농조서-수정.1024" xfId="4868"/>
    <cellStyle name="콤_대합산단 분묘조서(08.12.17현재)_대상재산 지번별 상세확인내역-2009.1(도귀속협의결과)_토지조서(전체. 기본조사서 번호순)" xfId="4869"/>
    <cellStyle name="콤_대합산단 분묘조서(08.12.17현재)_대합산단_보상액_분석(09.6.11)-최종" xfId="1956"/>
    <cellStyle name="콤_대합산단 분묘조서(08.12.17현재)_대합산단_보상액_분석(09.6.11)-최종 2" xfId="4870"/>
    <cellStyle name="콤_대합산단 분묘조서(08.12.17현재)_대합산단_보상액_분석(09.6.11)-최종_경산 기본조사서 결과 보고서(분묘)-12.07.26" xfId="1957"/>
    <cellStyle name="콤_대합산단 분묘조서(08.12.17현재)_대합산단_보상액_분석(09.6.11)-최종_경산 기본조사서 결과 보고서(영농)-2012.07.29" xfId="1958"/>
    <cellStyle name="콤_대합산단 분묘조서(08.12.17현재)_대합산단_보상액_분석(09.6.11)-최종_경산 기본조사서 결과 보고서-2012.07.17(분묘조서)최종" xfId="1959"/>
    <cellStyle name="콤_대합산단 분묘조서(08.12.17현재)_대합산단_보상액_분석(09.6.11)-최종_경산 기본조사서 결과 보고서-2012.07.18" xfId="1960"/>
    <cellStyle name="콤_대합산단 분묘조서(08.12.17현재)_대합산단_보상액_분석(09.6.11)-최종_경산 기본조사서 결과 보고서-2012.07.19(출력용)" xfId="1961"/>
    <cellStyle name="콤_대합산단 분묘조서(08.12.17현재)_대합산단_보상액_분석(09.6.11)-최종_경산 기본조사서 결과 보고서-2012.07.23" xfId="1962"/>
    <cellStyle name="콤_대합산단 분묘조서(08.12.17현재)_대합산단_보상액_분석(09.6.11)-최종_경산 기본조사서 결과 보고서-2012.07.28" xfId="1963"/>
    <cellStyle name="콤_대합산단 분묘조서(08.12.17현재)_대합산단_보상액_분석(09.6.11)-최종_경산 기본조사서 결과 보고서-2012.07.29" xfId="1964"/>
    <cellStyle name="콤_대합산단 분묘조서(08.12.17현재)_대합산단_보상액_분석(09.6.11)-최종_경산 기본조사서 결과 보고서-2012.07.30" xfId="1965"/>
    <cellStyle name="콤_대합산단 분묘조서(08.12.17현재)_대합산단_보상액_분석(09.6.11)-최종_경산 기본조사서 결과 보고서-2012.08.05" xfId="1966"/>
    <cellStyle name="콤_대합산단 분묘조서(08.12.17현재)_대합산단_보상액_분석(09.6.11)-최종_경산 전체토지조서 1(10.26일)" xfId="4871"/>
    <cellStyle name="콤_대합산단 분묘조서(08.12.17현재)_대합산단_보상액_분석(09.6.11)-최종_경산 전체토지조서 2(10.26일)" xfId="4872"/>
    <cellStyle name="콤_대합산단 분묘조서(08.12.17현재)_대합산단_보상액_분석(09.6.11)-최종_경산 전체토지조서-12.08.17" xfId="4873"/>
    <cellStyle name="콤_대합산단 분묘조서(08.12.17현재)_대합산단_보상액_분석(09.6.11)-최종_물건조서(1단계완료)-지번별수정" xfId="4874"/>
    <cellStyle name="콤_대합산단 분묘조서(08.12.17현재)_대합산단_보상액_분석(09.6.11)-최종_영농조서-수정.1024" xfId="4875"/>
    <cellStyle name="콤_대합산단 분묘조서(08.12.17현재)_대합산단_보상액_분석(09.6.11)-최종_토지조서(전체. 기본조사서 번호순)" xfId="4876"/>
    <cellStyle name="콤_대합산단 분묘조서(08.12.17현재)_물건조서(1단계완료)-지번별수정" xfId="4877"/>
    <cellStyle name="콤_대합산단 분묘조서(08.12.17현재)_영농조서-수정.1024" xfId="4878"/>
    <cellStyle name="콤_대합산단 분묘조서(08.12.17현재)_토지조서(전체. 기본조사서 번호순)" xfId="4879"/>
    <cellStyle name="콤_대합산단 분묘조서_★대합산단 보상액 산정조서(09.08.07현재)" xfId="1967"/>
    <cellStyle name="콤_대합산단 분묘조서_★대합산단 보상액 산정조서(09.08.07현재) 2" xfId="4880"/>
    <cellStyle name="콤_대합산단 분묘조서_★대합산단 보상액 산정조서(09.08.07현재)_경산 기본조사서 결과 보고서(분묘)-12.07.26" xfId="1968"/>
    <cellStyle name="콤_대합산단 분묘조서_★대합산단 보상액 산정조서(09.08.07현재)_경산 기본조사서 결과 보고서(영농)-2012.07.29" xfId="1969"/>
    <cellStyle name="콤_대합산단 분묘조서_★대합산단 보상액 산정조서(09.08.07현재)_경산 기본조사서 결과 보고서-2012.07.17(분묘조서)최종" xfId="1970"/>
    <cellStyle name="콤_대합산단 분묘조서_★대합산단 보상액 산정조서(09.08.07현재)_경산 기본조사서 결과 보고서-2012.07.18" xfId="1971"/>
    <cellStyle name="콤_대합산단 분묘조서_★대합산단 보상액 산정조서(09.08.07현재)_경산 기본조사서 결과 보고서-2012.07.19(출력용)" xfId="1972"/>
    <cellStyle name="콤_대합산단 분묘조서_★대합산단 보상액 산정조서(09.08.07현재)_경산 기본조사서 결과 보고서-2012.07.23" xfId="1973"/>
    <cellStyle name="콤_대합산단 분묘조서_★대합산단 보상액 산정조서(09.08.07현재)_경산 기본조사서 결과 보고서-2012.07.28" xfId="1974"/>
    <cellStyle name="콤_대합산단 분묘조서_★대합산단 보상액 산정조서(09.08.07현재)_경산 기본조사서 결과 보고서-2012.07.29" xfId="1975"/>
    <cellStyle name="콤_대합산단 분묘조서_★대합산단 보상액 산정조서(09.08.07현재)_경산 기본조사서 결과 보고서-2012.07.30" xfId="1976"/>
    <cellStyle name="콤_대합산단 분묘조서_★대합산단 보상액 산정조서(09.08.07현재)_경산 기본조사서 결과 보고서-2012.08.05" xfId="1977"/>
    <cellStyle name="콤_대합산단 분묘조서_★대합산단 보상액 산정조서(09.08.07현재)_경산 전체토지조서 1(10.26일)" xfId="4881"/>
    <cellStyle name="콤_대합산단 분묘조서_★대합산단 보상액 산정조서(09.08.07현재)_경산 전체토지조서 2(10.26일)" xfId="4882"/>
    <cellStyle name="콤_대합산단 분묘조서_★대합산단 보상액 산정조서(09.08.07현재)_경산 전체토지조서-12.08.17" xfId="4883"/>
    <cellStyle name="콤_대합산단 분묘조서_★대합산단 보상액 산정조서(09.08.07현재)_물건조서(1단계완료)-지번별수정" xfId="4884"/>
    <cellStyle name="콤_대합산단 분묘조서_★대합산단 보상액 산정조서(09.08.07현재)_영농조서-수정.1024" xfId="4885"/>
    <cellStyle name="콤_대합산단 분묘조서_★대합산단 보상액 산정조서(09.08.07현재)_토지조서(전체. 기본조사서 번호순)" xfId="4886"/>
    <cellStyle name="콤_대합산단 분묘조서_★대합산단 보상액 산정조서(09.08.07현재)-수정" xfId="1978"/>
    <cellStyle name="콤_대합산단 분묘조서_★대합산단 보상액 산정조서(09.08.07현재)-수정 2" xfId="4887"/>
    <cellStyle name="콤_대합산단 분묘조서_★대합산단 보상액 산정조서(09.08.07현재)-수정_경산 기본조사서 결과 보고서(분묘)-12.07.26" xfId="1979"/>
    <cellStyle name="콤_대합산단 분묘조서_★대합산단 보상액 산정조서(09.08.07현재)-수정_경산 기본조사서 결과 보고서(영농)-2012.07.29" xfId="1980"/>
    <cellStyle name="콤_대합산단 분묘조서_★대합산단 보상액 산정조서(09.08.07현재)-수정_경산 기본조사서 결과 보고서-2012.07.17(분묘조서)최종" xfId="1981"/>
    <cellStyle name="콤_대합산단 분묘조서_★대합산단 보상액 산정조서(09.08.07현재)-수정_경산 기본조사서 결과 보고서-2012.07.18" xfId="1982"/>
    <cellStyle name="콤_대합산단 분묘조서_★대합산단 보상액 산정조서(09.08.07현재)-수정_경산 기본조사서 결과 보고서-2012.07.19(출력용)" xfId="1983"/>
    <cellStyle name="콤_대합산단 분묘조서_★대합산단 보상액 산정조서(09.08.07현재)-수정_경산 기본조사서 결과 보고서-2012.07.23" xfId="1984"/>
    <cellStyle name="콤_대합산단 분묘조서_★대합산단 보상액 산정조서(09.08.07현재)-수정_경산 기본조사서 결과 보고서-2012.07.28" xfId="1985"/>
    <cellStyle name="콤_대합산단 분묘조서_★대합산단 보상액 산정조서(09.08.07현재)-수정_경산 기본조사서 결과 보고서-2012.07.29" xfId="1986"/>
    <cellStyle name="콤_대합산단 분묘조서_★대합산단 보상액 산정조서(09.08.07현재)-수정_경산 기본조사서 결과 보고서-2012.07.30" xfId="1987"/>
    <cellStyle name="콤_대합산단 분묘조서_★대합산단 보상액 산정조서(09.08.07현재)-수정_경산 기본조사서 결과 보고서-2012.08.05" xfId="1988"/>
    <cellStyle name="콤_대합산단 분묘조서_★대합산단 보상액 산정조서(09.08.07현재)-수정_경산 전체토지조서 1(10.26일)" xfId="4888"/>
    <cellStyle name="콤_대합산단 분묘조서_★대합산단 보상액 산정조서(09.08.07현재)-수정_경산 전체토지조서 2(10.26일)" xfId="4889"/>
    <cellStyle name="콤_대합산단 분묘조서_★대합산단 보상액 산정조서(09.08.07현재)-수정_경산 전체토지조서-12.08.17" xfId="4890"/>
    <cellStyle name="콤_대합산단 분묘조서_★대합산단 보상액 산정조서(09.08.07현재)-수정_물건조서(1단계완료)-지번별수정" xfId="4891"/>
    <cellStyle name="콤_대합산단 분묘조서_★대합산단 보상액 산정조서(09.08.07현재)-수정_영농조서-수정.1024" xfId="4892"/>
    <cellStyle name="콤_대합산단 분묘조서_★대합산단 보상액 산정조서(09.08.07현재)-수정_토지조서(전체. 기본조사서 번호순)" xfId="4893"/>
    <cellStyle name="콤_대합산단 분묘조서_★대합산단 보상액 산정조서(09.08.11현재)" xfId="1989"/>
    <cellStyle name="콤_대합산단 분묘조서_★대합산단 보상액 산정조서(09.08.11현재) 2" xfId="4894"/>
    <cellStyle name="콤_대합산단 분묘조서_★대합산단 보상액 산정조서(09.08.11현재)_경산 기본조사서 결과 보고서(분묘)-12.07.26" xfId="1990"/>
    <cellStyle name="콤_대합산단 분묘조서_★대합산단 보상액 산정조서(09.08.11현재)_경산 기본조사서 결과 보고서(영농)-2012.07.29" xfId="1991"/>
    <cellStyle name="콤_대합산단 분묘조서_★대합산단 보상액 산정조서(09.08.11현재)_경산 기본조사서 결과 보고서-2012.07.17(분묘조서)최종" xfId="1992"/>
    <cellStyle name="콤_대합산단 분묘조서_★대합산단 보상액 산정조서(09.08.11현재)_경산 기본조사서 결과 보고서-2012.07.18" xfId="1993"/>
    <cellStyle name="콤_대합산단 분묘조서_★대합산단 보상액 산정조서(09.08.11현재)_경산 기본조사서 결과 보고서-2012.07.19(출력용)" xfId="1994"/>
    <cellStyle name="콤_대합산단 분묘조서_★대합산단 보상액 산정조서(09.08.11현재)_경산 기본조사서 결과 보고서-2012.07.23" xfId="1995"/>
    <cellStyle name="콤_대합산단 분묘조서_★대합산단 보상액 산정조서(09.08.11현재)_경산 기본조사서 결과 보고서-2012.07.28" xfId="1996"/>
    <cellStyle name="콤_대합산단 분묘조서_★대합산단 보상액 산정조서(09.08.11현재)_경산 기본조사서 결과 보고서-2012.07.29" xfId="1997"/>
    <cellStyle name="콤_대합산단 분묘조서_★대합산단 보상액 산정조서(09.08.11현재)_경산 기본조사서 결과 보고서-2012.07.30" xfId="1998"/>
    <cellStyle name="콤_대합산단 분묘조서_★대합산단 보상액 산정조서(09.08.11현재)_경산 기본조사서 결과 보고서-2012.08.05" xfId="1999"/>
    <cellStyle name="콤_대합산단 분묘조서_★대합산단 보상액 산정조서(09.08.11현재)_경산 전체토지조서 1(10.26일)" xfId="4895"/>
    <cellStyle name="콤_대합산단 분묘조서_★대합산단 보상액 산정조서(09.08.11현재)_경산 전체토지조서 2(10.26일)" xfId="4896"/>
    <cellStyle name="콤_대합산단 분묘조서_★대합산단 보상액 산정조서(09.08.11현재)_경산 전체토지조서-12.08.17" xfId="4897"/>
    <cellStyle name="콤_대합산단 분묘조서_★대합산단 보상액 산정조서(09.08.11현재)_물건조서(1단계완료)-지번별수정" xfId="4898"/>
    <cellStyle name="콤_대합산단 분묘조서_★대합산단 보상액 산정조서(09.08.11현재)_영농조서-수정.1024" xfId="4899"/>
    <cellStyle name="콤_대합산단 분묘조서_★대합산단 보상액 산정조서(09.08.11현재)_토지조서(전체. 기본조사서 번호순)" xfId="4900"/>
    <cellStyle name="콤_대합산단 분묘조서_★대합산단 보상액 산정조서(09.08.18현재)" xfId="2000"/>
    <cellStyle name="콤_대합산단 분묘조서_★대합산단 보상액 산정조서(09.08.18현재) 2" xfId="4901"/>
    <cellStyle name="콤_대합산단 분묘조서_★대합산단 보상액 산정조서(09.08.18현재)_경산 기본조사서 결과 보고서(분묘)-12.07.26" xfId="2001"/>
    <cellStyle name="콤_대합산단 분묘조서_★대합산단 보상액 산정조서(09.08.18현재)_경산 기본조사서 결과 보고서(영농)-2012.07.29" xfId="2002"/>
    <cellStyle name="콤_대합산단 분묘조서_★대합산단 보상액 산정조서(09.08.18현재)_경산 기본조사서 결과 보고서-2012.07.17(분묘조서)최종" xfId="2003"/>
    <cellStyle name="콤_대합산단 분묘조서_★대합산단 보상액 산정조서(09.08.18현재)_경산 기본조사서 결과 보고서-2012.07.18" xfId="2004"/>
    <cellStyle name="콤_대합산단 분묘조서_★대합산단 보상액 산정조서(09.08.18현재)_경산 기본조사서 결과 보고서-2012.07.19(출력용)" xfId="2005"/>
    <cellStyle name="콤_대합산단 분묘조서_★대합산단 보상액 산정조서(09.08.18현재)_경산 기본조사서 결과 보고서-2012.07.23" xfId="2006"/>
    <cellStyle name="콤_대합산단 분묘조서_★대합산단 보상액 산정조서(09.08.18현재)_경산 기본조사서 결과 보고서-2012.07.28" xfId="2007"/>
    <cellStyle name="콤_대합산단 분묘조서_★대합산단 보상액 산정조서(09.08.18현재)_경산 기본조사서 결과 보고서-2012.07.29" xfId="2008"/>
    <cellStyle name="콤_대합산단 분묘조서_★대합산단 보상액 산정조서(09.08.18현재)_경산 기본조사서 결과 보고서-2012.07.30" xfId="2009"/>
    <cellStyle name="콤_대합산단 분묘조서_★대합산단 보상액 산정조서(09.08.18현재)_경산 기본조사서 결과 보고서-2012.08.05" xfId="2010"/>
    <cellStyle name="콤_대합산단 분묘조서_★대합산단 보상액 산정조서(09.08.18현재)_경산 전체토지조서 1(10.26일)" xfId="4902"/>
    <cellStyle name="콤_대합산단 분묘조서_★대합산단 보상액 산정조서(09.08.18현재)_경산 전체토지조서 2(10.26일)" xfId="4903"/>
    <cellStyle name="콤_대합산단 분묘조서_★대합산단 보상액 산정조서(09.08.18현재)_경산 전체토지조서-12.08.17" xfId="4904"/>
    <cellStyle name="콤_대합산단 분묘조서_★대합산단 보상액 산정조서(09.08.18현재)_물건조서(1단계완료)-지번별수정" xfId="4905"/>
    <cellStyle name="콤_대합산단 분묘조서_★대합산단 보상액 산정조서(09.08.18현재)_영농조서-수정.1024" xfId="4906"/>
    <cellStyle name="콤_대합산단 분묘조서_★대합산단 보상액 산정조서(09.08.18현재)_토지조서(전체. 기본조사서 번호순)" xfId="4907"/>
    <cellStyle name="콤_대합산단 분묘조서_★대합산단 보상액 산정조서(09.08.31현재)" xfId="2011"/>
    <cellStyle name="콤_대합산단 분묘조서_★대합산단 보상액 산정조서(09.08.31현재) 2" xfId="4908"/>
    <cellStyle name="콤_대합산단 분묘조서_★대합산단 보상액 산정조서(09.08.31현재)_경산 기본조사서 결과 보고서(분묘)-12.07.26" xfId="2012"/>
    <cellStyle name="콤_대합산단 분묘조서_★대합산단 보상액 산정조서(09.08.31현재)_경산 기본조사서 결과 보고서(영농)-2012.07.29" xfId="2013"/>
    <cellStyle name="콤_대합산단 분묘조서_★대합산단 보상액 산정조서(09.08.31현재)_경산 기본조사서 결과 보고서-2012.07.17(분묘조서)최종" xfId="2014"/>
    <cellStyle name="콤_대합산단 분묘조서_★대합산단 보상액 산정조서(09.08.31현재)_경산 기본조사서 결과 보고서-2012.07.18" xfId="2015"/>
    <cellStyle name="콤_대합산단 분묘조서_★대합산단 보상액 산정조서(09.08.31현재)_경산 기본조사서 결과 보고서-2012.07.19(출력용)" xfId="2016"/>
    <cellStyle name="콤_대합산단 분묘조서_★대합산단 보상액 산정조서(09.08.31현재)_경산 기본조사서 결과 보고서-2012.07.23" xfId="2017"/>
    <cellStyle name="콤_대합산단 분묘조서_★대합산단 보상액 산정조서(09.08.31현재)_경산 기본조사서 결과 보고서-2012.07.28" xfId="2018"/>
    <cellStyle name="콤_대합산단 분묘조서_★대합산단 보상액 산정조서(09.08.31현재)_경산 기본조사서 결과 보고서-2012.07.29" xfId="2019"/>
    <cellStyle name="콤_대합산단 분묘조서_★대합산단 보상액 산정조서(09.08.31현재)_경산 기본조사서 결과 보고서-2012.07.30" xfId="2020"/>
    <cellStyle name="콤_대합산단 분묘조서_★대합산단 보상액 산정조서(09.08.31현재)_경산 기본조사서 결과 보고서-2012.08.05" xfId="2021"/>
    <cellStyle name="콤_대합산단 분묘조서_★대합산단 보상액 산정조서(09.08.31현재)_경산 전체토지조서 1(10.26일)" xfId="4909"/>
    <cellStyle name="콤_대합산단 분묘조서_★대합산단 보상액 산정조서(09.08.31현재)_경산 전체토지조서 2(10.26일)" xfId="4910"/>
    <cellStyle name="콤_대합산단 분묘조서_★대합산단 보상액 산정조서(09.08.31현재)_경산 전체토지조서-12.08.17" xfId="4911"/>
    <cellStyle name="콤_대합산단 분묘조서_★대합산단 보상액 산정조서(09.08.31현재)_물건조서(1단계완료)-지번별수정" xfId="4912"/>
    <cellStyle name="콤_대합산단 분묘조서_★대합산단 보상액 산정조서(09.08.31현재)_영농조서-수정.1024" xfId="4913"/>
    <cellStyle name="콤_대합산단 분묘조서_★대합산단 보상액 산정조서(09.08.31현재)_토지조서(전체. 기본조사서 번호순)" xfId="4914"/>
    <cellStyle name="콤_대합산단 분묘조서_★대합산단 보상액 산정조서(09.09.01현재)" xfId="2022"/>
    <cellStyle name="콤_대합산단 분묘조서_★대합산단 보상액 산정조서(09.09.01현재) 2" xfId="4915"/>
    <cellStyle name="콤_대합산단 분묘조서_★대합산단 보상액 산정조서(09.09.01현재)_경산 기본조사서 결과 보고서(분묘)-12.07.26" xfId="2023"/>
    <cellStyle name="콤_대합산단 분묘조서_★대합산단 보상액 산정조서(09.09.01현재)_경산 기본조사서 결과 보고서(영농)-2012.07.29" xfId="2024"/>
    <cellStyle name="콤_대합산단 분묘조서_★대합산단 보상액 산정조서(09.09.01현재)_경산 기본조사서 결과 보고서-2012.07.17(분묘조서)최종" xfId="2025"/>
    <cellStyle name="콤_대합산단 분묘조서_★대합산단 보상액 산정조서(09.09.01현재)_경산 기본조사서 결과 보고서-2012.07.18" xfId="2026"/>
    <cellStyle name="콤_대합산단 분묘조서_★대합산단 보상액 산정조서(09.09.01현재)_경산 기본조사서 결과 보고서-2012.07.19(출력용)" xfId="2027"/>
    <cellStyle name="콤_대합산단 분묘조서_★대합산단 보상액 산정조서(09.09.01현재)_경산 기본조사서 결과 보고서-2012.07.23" xfId="2028"/>
    <cellStyle name="콤_대합산단 분묘조서_★대합산단 보상액 산정조서(09.09.01현재)_경산 기본조사서 결과 보고서-2012.07.28" xfId="2029"/>
    <cellStyle name="콤_대합산단 분묘조서_★대합산단 보상액 산정조서(09.09.01현재)_경산 기본조사서 결과 보고서-2012.07.29" xfId="2030"/>
    <cellStyle name="콤_대합산단 분묘조서_★대합산단 보상액 산정조서(09.09.01현재)_경산 기본조사서 결과 보고서-2012.07.30" xfId="2031"/>
    <cellStyle name="콤_대합산단 분묘조서_★대합산단 보상액 산정조서(09.09.01현재)_경산 기본조사서 결과 보고서-2012.08.05" xfId="2032"/>
    <cellStyle name="콤_대합산단 분묘조서_★대합산단 보상액 산정조서(09.09.01현재)_경산 전체토지조서 1(10.26일)" xfId="4916"/>
    <cellStyle name="콤_대합산단 분묘조서_★대합산단 보상액 산정조서(09.09.01현재)_경산 전체토지조서 2(10.26일)" xfId="4917"/>
    <cellStyle name="콤_대합산단 분묘조서_★대합산단 보상액 산정조서(09.09.01현재)_경산 전체토지조서-12.08.17" xfId="4918"/>
    <cellStyle name="콤_대합산단 분묘조서_★대합산단 보상액 산정조서(09.09.01현재)_물건조서(1단계완료)-지번별수정" xfId="4919"/>
    <cellStyle name="콤_대합산단 분묘조서_★대합산단 보상액 산정조서(09.09.01현재)_영농조서-수정.1024" xfId="4920"/>
    <cellStyle name="콤_대합산단 분묘조서_★대합산단 보상액 산정조서(09.09.01현재)_토지조서(전체. 기본조사서 번호순)" xfId="4921"/>
    <cellStyle name="콤_대합산단 분묘조서_★대합산단 보상액 산정조서(10.01.07현재)" xfId="2033"/>
    <cellStyle name="콤_대합산단 분묘조서_★대합산단 보상액 산정조서(10.01.07현재) 2" xfId="4922"/>
    <cellStyle name="콤_대합산단 분묘조서_★대합산단 보상액 산정조서(10.01.07현재)_경산 기본조사서 결과 보고서(분묘)-12.07.26" xfId="2034"/>
    <cellStyle name="콤_대합산단 분묘조서_★대합산단 보상액 산정조서(10.01.07현재)_경산 기본조사서 결과 보고서(영농)-2012.07.29" xfId="2035"/>
    <cellStyle name="콤_대합산단 분묘조서_★대합산단 보상액 산정조서(10.01.07현재)_경산 기본조사서 결과 보고서-2012.07.17(분묘조서)최종" xfId="2036"/>
    <cellStyle name="콤_대합산단 분묘조서_★대합산단 보상액 산정조서(10.01.07현재)_경산 기본조사서 결과 보고서-2012.07.18" xfId="2037"/>
    <cellStyle name="콤_대합산단 분묘조서_★대합산단 보상액 산정조서(10.01.07현재)_경산 기본조사서 결과 보고서-2012.07.19(출력용)" xfId="2038"/>
    <cellStyle name="콤_대합산단 분묘조서_★대합산단 보상액 산정조서(10.01.07현재)_경산 기본조사서 결과 보고서-2012.07.23" xfId="2039"/>
    <cellStyle name="콤_대합산단 분묘조서_★대합산단 보상액 산정조서(10.01.07현재)_경산 기본조사서 결과 보고서-2012.07.28" xfId="2040"/>
    <cellStyle name="콤_대합산단 분묘조서_★대합산단 보상액 산정조서(10.01.07현재)_경산 기본조사서 결과 보고서-2012.07.29" xfId="2041"/>
    <cellStyle name="콤_대합산단 분묘조서_★대합산단 보상액 산정조서(10.01.07현재)_경산 기본조사서 결과 보고서-2012.07.30" xfId="2042"/>
    <cellStyle name="콤_대합산단 분묘조서_★대합산단 보상액 산정조서(10.01.07현재)_경산 기본조사서 결과 보고서-2012.08.05" xfId="2043"/>
    <cellStyle name="콤_대합산단 분묘조서_★대합산단 보상액 산정조서(10.01.07현재)_경산 전체토지조서 1(10.26일)" xfId="4923"/>
    <cellStyle name="콤_대합산단 분묘조서_★대합산단 보상액 산정조서(10.01.07현재)_경산 전체토지조서 2(10.26일)" xfId="4924"/>
    <cellStyle name="콤_대합산단 분묘조서_★대합산단 보상액 산정조서(10.01.07현재)_경산 전체토지조서-12.08.17" xfId="4925"/>
    <cellStyle name="콤_대합산단 분묘조서_★대합산단 보상액 산정조서(10.01.07현재)_물건조서(1단계완료)-지번별수정" xfId="4926"/>
    <cellStyle name="콤_대합산단 분묘조서_★대합산단 보상액 산정조서(10.01.07현재)_영농조서-수정.1024" xfId="4927"/>
    <cellStyle name="콤_대합산단 분묘조서_★대합산단 보상액 산정조서(10.01.07현재)_토지조서(전체. 기본조사서 번호순)" xfId="4928"/>
    <cellStyle name="콤_대합산단 분묘조서_★대합산단 보상액 산정조서(10.04.20)-수용계약용" xfId="2044"/>
    <cellStyle name="콤_대합산단 분묘조서_★대합산단 보상액 산정조서(10.04.20)-수용계약용 2" xfId="4929"/>
    <cellStyle name="콤_대합산단 분묘조서_★대합산단 보상액 산정조서(10.04.20)-수용계약용_경산 기본조사서 결과 보고서(분묘)-12.07.26" xfId="2045"/>
    <cellStyle name="콤_대합산단 분묘조서_★대합산단 보상액 산정조서(10.04.20)-수용계약용_경산 기본조사서 결과 보고서(영농)-2012.07.29" xfId="2046"/>
    <cellStyle name="콤_대합산단 분묘조서_★대합산단 보상액 산정조서(10.04.20)-수용계약용_경산 기본조사서 결과 보고서-2012.07.17(분묘조서)최종" xfId="2047"/>
    <cellStyle name="콤_대합산단 분묘조서_★대합산단 보상액 산정조서(10.04.20)-수용계약용_경산 기본조사서 결과 보고서-2012.07.18" xfId="2048"/>
    <cellStyle name="콤_대합산단 분묘조서_★대합산단 보상액 산정조서(10.04.20)-수용계약용_경산 기본조사서 결과 보고서-2012.07.19(출력용)" xfId="2049"/>
    <cellStyle name="콤_대합산단 분묘조서_★대합산단 보상액 산정조서(10.04.20)-수용계약용_경산 기본조사서 결과 보고서-2012.07.23" xfId="2050"/>
    <cellStyle name="콤_대합산단 분묘조서_★대합산단 보상액 산정조서(10.04.20)-수용계약용_경산 기본조사서 결과 보고서-2012.07.28" xfId="2051"/>
    <cellStyle name="콤_대합산단 분묘조서_★대합산단 보상액 산정조서(10.04.20)-수용계약용_경산 기본조사서 결과 보고서-2012.07.29" xfId="2052"/>
    <cellStyle name="콤_대합산단 분묘조서_★대합산단 보상액 산정조서(10.04.20)-수용계약용_경산 기본조사서 결과 보고서-2012.07.30" xfId="2053"/>
    <cellStyle name="콤_대합산단 분묘조서_★대합산단 보상액 산정조서(10.04.20)-수용계약용_경산 기본조사서 결과 보고서-2012.08.05" xfId="2054"/>
    <cellStyle name="콤_대합산단 분묘조서_★대합산단 보상액 산정조서(10.04.20)-수용계약용_경산 전체토지조서 1(10.26일)" xfId="4930"/>
    <cellStyle name="콤_대합산단 분묘조서_★대합산단 보상액 산정조서(10.04.20)-수용계약용_경산 전체토지조서 2(10.26일)" xfId="4931"/>
    <cellStyle name="콤_대합산단 분묘조서_★대합산단 보상액 산정조서(10.04.20)-수용계약용_경산 전체토지조서-12.08.17" xfId="4932"/>
    <cellStyle name="콤_대합산단 분묘조서_★대합산단 보상액 산정조서(10.04.20)-수용계약용_물건조서(1단계완료)-지번별수정" xfId="4933"/>
    <cellStyle name="콤_대합산단 분묘조서_★대합산단 보상액 산정조서(10.04.20)-수용계약용_영농조서-수정.1024" xfId="4934"/>
    <cellStyle name="콤_대합산단 분묘조서_★대합산단 보상액 산정조서(10.04.20)-수용계약용_토지조서(전체. 기본조사서 번호순)" xfId="4935"/>
    <cellStyle name="콤_대합산단 분묘조서_★대합산단 보상액 산정조서(10.04.22)" xfId="2055"/>
    <cellStyle name="콤_대합산단 분묘조서_★대합산단 보상액 산정조서(10.04.22) 2" xfId="4936"/>
    <cellStyle name="콤_대합산단 분묘조서_★대합산단 보상액 산정조서(10.04.22)_경산 기본조사서 결과 보고서(분묘)-12.07.26" xfId="2056"/>
    <cellStyle name="콤_대합산단 분묘조서_★대합산단 보상액 산정조서(10.04.22)_경산 기본조사서 결과 보고서(영농)-2012.07.29" xfId="2057"/>
    <cellStyle name="콤_대합산단 분묘조서_★대합산단 보상액 산정조서(10.04.22)_경산 기본조사서 결과 보고서-2012.07.17(분묘조서)최종" xfId="2058"/>
    <cellStyle name="콤_대합산단 분묘조서_★대합산단 보상액 산정조서(10.04.22)_경산 기본조사서 결과 보고서-2012.07.18" xfId="2059"/>
    <cellStyle name="콤_대합산단 분묘조서_★대합산단 보상액 산정조서(10.04.22)_경산 기본조사서 결과 보고서-2012.07.19(출력용)" xfId="2060"/>
    <cellStyle name="콤_대합산단 분묘조서_★대합산단 보상액 산정조서(10.04.22)_경산 기본조사서 결과 보고서-2012.07.23" xfId="2061"/>
    <cellStyle name="콤_대합산단 분묘조서_★대합산단 보상액 산정조서(10.04.22)_경산 기본조사서 결과 보고서-2012.07.28" xfId="2062"/>
    <cellStyle name="콤_대합산단 분묘조서_★대합산단 보상액 산정조서(10.04.22)_경산 기본조사서 결과 보고서-2012.07.29" xfId="2063"/>
    <cellStyle name="콤_대합산단 분묘조서_★대합산단 보상액 산정조서(10.04.22)_경산 기본조사서 결과 보고서-2012.07.30" xfId="2064"/>
    <cellStyle name="콤_대합산단 분묘조서_★대합산단 보상액 산정조서(10.04.22)_경산 기본조사서 결과 보고서-2012.08.05" xfId="2065"/>
    <cellStyle name="콤_대합산단 분묘조서_★대합산단 보상액 산정조서(10.04.22)_경산 전체토지조서 1(10.26일)" xfId="4937"/>
    <cellStyle name="콤_대합산단 분묘조서_★대합산단 보상액 산정조서(10.04.22)_경산 전체토지조서 2(10.26일)" xfId="4938"/>
    <cellStyle name="콤_대합산단 분묘조서_★대합산단 보상액 산정조서(10.04.22)_경산 전체토지조서-12.08.17" xfId="4939"/>
    <cellStyle name="콤_대합산단 분묘조서_★대합산단 보상액 산정조서(10.04.22)_물건조서(1단계완료)-지번별수정" xfId="4940"/>
    <cellStyle name="콤_대합산단 분묘조서_★대합산단 보상액 산정조서(10.04.22)_영농조서-수정.1024" xfId="4941"/>
    <cellStyle name="콤_대합산단 분묘조서_★대합산단 보상액 산정조서(10.04.22)_토지조서(전체. 기본조사서 번호순)" xfId="4942"/>
    <cellStyle name="콤_대합산단 분묘조서_★대합산단 보상액 산정조서(10.04.29)" xfId="2066"/>
    <cellStyle name="콤_대합산단 분묘조서_★대합산단 보상액 산정조서(10.04.29) 2" xfId="4943"/>
    <cellStyle name="콤_대합산단 분묘조서_★대합산단 보상액 산정조서(10.04.29)_경산 기본조사서 결과 보고서(분묘)-12.07.26" xfId="2067"/>
    <cellStyle name="콤_대합산단 분묘조서_★대합산단 보상액 산정조서(10.04.29)_경산 기본조사서 결과 보고서(영농)-2012.07.29" xfId="2068"/>
    <cellStyle name="콤_대합산단 분묘조서_★대합산단 보상액 산정조서(10.04.29)_경산 기본조사서 결과 보고서-2012.07.17(분묘조서)최종" xfId="2069"/>
    <cellStyle name="콤_대합산단 분묘조서_★대합산단 보상액 산정조서(10.04.29)_경산 기본조사서 결과 보고서-2012.07.18" xfId="2070"/>
    <cellStyle name="콤_대합산단 분묘조서_★대합산단 보상액 산정조서(10.04.29)_경산 기본조사서 결과 보고서-2012.07.19(출력용)" xfId="2071"/>
    <cellStyle name="콤_대합산단 분묘조서_★대합산단 보상액 산정조서(10.04.29)_경산 기본조사서 결과 보고서-2012.07.23" xfId="2072"/>
    <cellStyle name="콤_대합산단 분묘조서_★대합산단 보상액 산정조서(10.04.29)_경산 기본조사서 결과 보고서-2012.07.28" xfId="2073"/>
    <cellStyle name="콤_대합산단 분묘조서_★대합산단 보상액 산정조서(10.04.29)_경산 기본조사서 결과 보고서-2012.07.29" xfId="2074"/>
    <cellStyle name="콤_대합산단 분묘조서_★대합산단 보상액 산정조서(10.04.29)_경산 기본조사서 결과 보고서-2012.07.30" xfId="2075"/>
    <cellStyle name="콤_대합산단 분묘조서_★대합산단 보상액 산정조서(10.04.29)_경산 기본조사서 결과 보고서-2012.08.05" xfId="2076"/>
    <cellStyle name="콤_대합산단 분묘조서_★대합산단 보상액 산정조서(10.04.29)_경산 전체토지조서 1(10.26일)" xfId="4944"/>
    <cellStyle name="콤_대합산단 분묘조서_★대합산단 보상액 산정조서(10.04.29)_경산 전체토지조서 2(10.26일)" xfId="4945"/>
    <cellStyle name="콤_대합산단 분묘조서_★대합산단 보상액 산정조서(10.04.29)_경산 전체토지조서-12.08.17" xfId="4946"/>
    <cellStyle name="콤_대합산단 분묘조서_★대합산단 보상액 산정조서(10.04.29)_물건조서(1단계완료)-지번별수정" xfId="4947"/>
    <cellStyle name="콤_대합산단 분묘조서_★대합산단 보상액 산정조서(10.04.29)_영농조서-수정.1024" xfId="4948"/>
    <cellStyle name="콤_대합산단 분묘조서_★대합산단 보상액 산정조서(10.04.29)_토지조서(전체. 기본조사서 번호순)" xfId="4949"/>
    <cellStyle name="콤_대합산단 분묘조서_★대합산단 보상액 산정조서(10.08.06)" xfId="2077"/>
    <cellStyle name="콤_대합산단 분묘조서_★대합산단 보상액 산정조서(10.08.06) 2" xfId="4950"/>
    <cellStyle name="콤_대합산단 분묘조서_★대합산단 보상액 산정조서(10.08.06)_경산 기본조사서 결과 보고서(분묘)-12.07.26" xfId="2078"/>
    <cellStyle name="콤_대합산단 분묘조서_★대합산단 보상액 산정조서(10.08.06)_경산 기본조사서 결과 보고서(영농)-2012.07.29" xfId="2079"/>
    <cellStyle name="콤_대합산단 분묘조서_★대합산단 보상액 산정조서(10.08.06)_경산 기본조사서 결과 보고서-2012.07.17(분묘조서)최종" xfId="2080"/>
    <cellStyle name="콤_대합산단 분묘조서_★대합산단 보상액 산정조서(10.08.06)_경산 기본조사서 결과 보고서-2012.07.18" xfId="2081"/>
    <cellStyle name="콤_대합산단 분묘조서_★대합산단 보상액 산정조서(10.08.06)_경산 기본조사서 결과 보고서-2012.07.19(출력용)" xfId="2082"/>
    <cellStyle name="콤_대합산단 분묘조서_★대합산단 보상액 산정조서(10.08.06)_경산 기본조사서 결과 보고서-2012.07.23" xfId="2083"/>
    <cellStyle name="콤_대합산단 분묘조서_★대합산단 보상액 산정조서(10.08.06)_경산 기본조사서 결과 보고서-2012.07.28" xfId="2084"/>
    <cellStyle name="콤_대합산단 분묘조서_★대합산단 보상액 산정조서(10.08.06)_경산 기본조사서 결과 보고서-2012.07.29" xfId="2085"/>
    <cellStyle name="콤_대합산단 분묘조서_★대합산단 보상액 산정조서(10.08.06)_경산 기본조사서 결과 보고서-2012.07.30" xfId="2086"/>
    <cellStyle name="콤_대합산단 분묘조서_★대합산단 보상액 산정조서(10.08.06)_경산 기본조사서 결과 보고서-2012.08.05" xfId="2087"/>
    <cellStyle name="콤_대합산단 분묘조서_★대합산단 보상액 산정조서(10.08.06)_경산 전체토지조서 1(10.26일)" xfId="4951"/>
    <cellStyle name="콤_대합산단 분묘조서_★대합산단 보상액 산정조서(10.08.06)_경산 전체토지조서 2(10.26일)" xfId="4952"/>
    <cellStyle name="콤_대합산단 분묘조서_★대합산단 보상액 산정조서(10.08.06)_경산 전체토지조서-12.08.17" xfId="4953"/>
    <cellStyle name="콤_대합산단 분묘조서_★대합산단 보상액 산정조서(10.08.06)_물건조서(1단계완료)-지번별수정" xfId="4954"/>
    <cellStyle name="콤_대합산단 분묘조서_★대합산단 보상액 산정조서(10.08.06)_영농조서-수정.1024" xfId="4955"/>
    <cellStyle name="콤_대합산단 분묘조서_★대합산단 보상액 산정조서(10.08.06)_토지조서(전체. 기본조사서 번호순)" xfId="4956"/>
    <cellStyle name="콤_대합산단 분묘조서_★대합산단_보상액 산정조서(최과장검토파일)" xfId="2088"/>
    <cellStyle name="콤_대합산단 분묘조서_★대합산단_보상액 산정조서(최과장검토파일) 2" xfId="4957"/>
    <cellStyle name="콤_대합산단 분묘조서_★대합산단_보상액 산정조서(최과장검토파일)_경산 기본조사서 결과 보고서(분묘)-12.07.26" xfId="2089"/>
    <cellStyle name="콤_대합산단 분묘조서_★대합산단_보상액 산정조서(최과장검토파일)_경산 기본조사서 결과 보고서(영농)-2012.07.29" xfId="2090"/>
    <cellStyle name="콤_대합산단 분묘조서_★대합산단_보상액 산정조서(최과장검토파일)_경산 기본조사서 결과 보고서-2012.07.17(분묘조서)최종" xfId="2091"/>
    <cellStyle name="콤_대합산단 분묘조서_★대합산단_보상액 산정조서(최과장검토파일)_경산 기본조사서 결과 보고서-2012.07.18" xfId="2092"/>
    <cellStyle name="콤_대합산단 분묘조서_★대합산단_보상액 산정조서(최과장검토파일)_경산 기본조사서 결과 보고서-2012.07.19(출력용)" xfId="2093"/>
    <cellStyle name="콤_대합산단 분묘조서_★대합산단_보상액 산정조서(최과장검토파일)_경산 기본조사서 결과 보고서-2012.07.23" xfId="2094"/>
    <cellStyle name="콤_대합산단 분묘조서_★대합산단_보상액 산정조서(최과장검토파일)_경산 기본조사서 결과 보고서-2012.07.28" xfId="2095"/>
    <cellStyle name="콤_대합산단 분묘조서_★대합산단_보상액 산정조서(최과장검토파일)_경산 기본조사서 결과 보고서-2012.07.29" xfId="2096"/>
    <cellStyle name="콤_대합산단 분묘조서_★대합산단_보상액 산정조서(최과장검토파일)_경산 기본조사서 결과 보고서-2012.07.30" xfId="2097"/>
    <cellStyle name="콤_대합산단 분묘조서_★대합산단_보상액 산정조서(최과장검토파일)_경산 기본조사서 결과 보고서-2012.08.05" xfId="2098"/>
    <cellStyle name="콤_대합산단 분묘조서_★대합산단_보상액 산정조서(최과장검토파일)_경산 전체토지조서 1(10.26일)" xfId="4958"/>
    <cellStyle name="콤_대합산단 분묘조서_★대합산단_보상액 산정조서(최과장검토파일)_경산 전체토지조서 2(10.26일)" xfId="4959"/>
    <cellStyle name="콤_대합산단 분묘조서_★대합산단_보상액 산정조서(최과장검토파일)_경산 전체토지조서-12.08.17" xfId="4960"/>
    <cellStyle name="콤_대합산단 분묘조서_★대합산단_보상액 산정조서(최과장검토파일)_물건조서(1단계완료)-지번별수정" xfId="4961"/>
    <cellStyle name="콤_대합산단 분묘조서_★대합산단_보상액 산정조서(최과장검토파일)_영농조서-수정.1024" xfId="4962"/>
    <cellStyle name="콤_대합산단 분묘조서_★대합산단_보상액 산정조서(최과장검토파일)_토지조서(전체. 기본조사서 번호순)" xfId="4963"/>
    <cellStyle name="콤_대합산단 분묘조서_★재결 보상액 산정조서(10.04.20)" xfId="2099"/>
    <cellStyle name="콤_대합산단 분묘조서_★재결 보상액 산정조서(10.04.20) 2" xfId="4964"/>
    <cellStyle name="콤_대합산단 분묘조서_★재결 보상액 산정조서(10.04.20)_경산 기본조사서 결과 보고서(분묘)-12.07.26" xfId="2100"/>
    <cellStyle name="콤_대합산단 분묘조서_★재결 보상액 산정조서(10.04.20)_경산 기본조사서 결과 보고서(영농)-2012.07.29" xfId="2101"/>
    <cellStyle name="콤_대합산단 분묘조서_★재결 보상액 산정조서(10.04.20)_경산 기본조사서 결과 보고서-2012.07.17(분묘조서)최종" xfId="2102"/>
    <cellStyle name="콤_대합산단 분묘조서_★재결 보상액 산정조서(10.04.20)_경산 기본조사서 결과 보고서-2012.07.18" xfId="2103"/>
    <cellStyle name="콤_대합산단 분묘조서_★재결 보상액 산정조서(10.04.20)_경산 기본조사서 결과 보고서-2012.07.19(출력용)" xfId="2104"/>
    <cellStyle name="콤_대합산단 분묘조서_★재결 보상액 산정조서(10.04.20)_경산 기본조사서 결과 보고서-2012.07.23" xfId="2105"/>
    <cellStyle name="콤_대합산단 분묘조서_★재결 보상액 산정조서(10.04.20)_경산 기본조사서 결과 보고서-2012.07.28" xfId="2106"/>
    <cellStyle name="콤_대합산단 분묘조서_★재결 보상액 산정조서(10.04.20)_경산 기본조사서 결과 보고서-2012.07.29" xfId="2107"/>
    <cellStyle name="콤_대합산단 분묘조서_★재결 보상액 산정조서(10.04.20)_경산 기본조사서 결과 보고서-2012.07.30" xfId="2108"/>
    <cellStyle name="콤_대합산단 분묘조서_★재결 보상액 산정조서(10.04.20)_경산 기본조사서 결과 보고서-2012.08.05" xfId="2109"/>
    <cellStyle name="콤_대합산단 분묘조서_★재결 보상액 산정조서(10.04.20)_경산 전체토지조서 1(10.26일)" xfId="4965"/>
    <cellStyle name="콤_대합산단 분묘조서_★재결 보상액 산정조서(10.04.20)_경산 전체토지조서 2(10.26일)" xfId="4966"/>
    <cellStyle name="콤_대합산단 분묘조서_★재결 보상액 산정조서(10.04.20)_경산 전체토지조서-12.08.17" xfId="4967"/>
    <cellStyle name="콤_대합산단 분묘조서_★재결 보상액 산정조서(10.04.20)_물건조서(1단계완료)-지번별수정" xfId="4968"/>
    <cellStyle name="콤_대합산단 분묘조서_★재결 보상액 산정조서(10.04.20)_영농조서-수정.1024" xfId="4969"/>
    <cellStyle name="콤_대합산단 분묘조서_★재결 보상액 산정조서(10.04.20)_토지조서(전체. 기본조사서 번호순)" xfId="4970"/>
    <cellStyle name="콤_대합산단 분묘조서_경산 기본조사서 결과 보고서(분묘)-12.07.26" xfId="2110"/>
    <cellStyle name="콤_대합산단 분묘조서_경산 기본조사서 결과 보고서(영농)-2012.07.29" xfId="2111"/>
    <cellStyle name="콤_대합산단 분묘조서_경산 기본조사서 결과 보고서-2012.07.17(분묘조서)최종" xfId="2112"/>
    <cellStyle name="콤_대합산단 분묘조서_경산 기본조사서 결과 보고서-2012.07.18" xfId="2113"/>
    <cellStyle name="콤_대합산단 분묘조서_경산 기본조사서 결과 보고서-2012.07.19(출력용)" xfId="2114"/>
    <cellStyle name="콤_대합산단 분묘조서_경산 기본조사서 결과 보고서-2012.07.23" xfId="2115"/>
    <cellStyle name="콤_대합산단 분묘조서_경산 기본조사서 결과 보고서-2012.07.28" xfId="2116"/>
    <cellStyle name="콤_대합산단 분묘조서_경산 기본조사서 결과 보고서-2012.07.29" xfId="2117"/>
    <cellStyle name="콤_대합산단 분묘조서_경산 기본조사서 결과 보고서-2012.07.30" xfId="2118"/>
    <cellStyle name="콤_대합산단 분묘조서_경산 기본조사서 결과 보고서-2012.08.05" xfId="2119"/>
    <cellStyle name="콤_대합산단 분묘조서_경산 전체토지조서 1(10.26일)" xfId="4971"/>
    <cellStyle name="콤_대합산단 분묘조서_경산 전체토지조서 2(10.26일)" xfId="4972"/>
    <cellStyle name="콤_대합산단 분묘조서_경산 전체토지조서-12.08.17" xfId="4973"/>
    <cellStyle name="콤_대합산단 분묘조서_대상재산 지번별 상세확인내역-2009.1(도귀속협의결과)" xfId="2120"/>
    <cellStyle name="콤_대합산단 분묘조서_대상재산 지번별 상세확인내역-2009.1(도귀속협의결과) 2" xfId="4974"/>
    <cellStyle name="콤_대합산단 분묘조서_대상재산 지번별 상세확인내역-2009.1(도귀속협의결과)_경산 기본조사서 결과 보고서(분묘)-12.07.26" xfId="2121"/>
    <cellStyle name="콤_대합산단 분묘조서_대상재산 지번별 상세확인내역-2009.1(도귀속협의결과)_경산 기본조사서 결과 보고서(영농)-2012.07.29" xfId="2122"/>
    <cellStyle name="콤_대합산단 분묘조서_대상재산 지번별 상세확인내역-2009.1(도귀속협의결과)_경산 기본조사서 결과 보고서-2012.07.17(분묘조서)최종" xfId="2123"/>
    <cellStyle name="콤_대합산단 분묘조서_대상재산 지번별 상세확인내역-2009.1(도귀속협의결과)_경산 기본조사서 결과 보고서-2012.07.18" xfId="2124"/>
    <cellStyle name="콤_대합산단 분묘조서_대상재산 지번별 상세확인내역-2009.1(도귀속협의결과)_경산 기본조사서 결과 보고서-2012.07.19(출력용)" xfId="2125"/>
    <cellStyle name="콤_대합산단 분묘조서_대상재산 지번별 상세확인내역-2009.1(도귀속협의결과)_경산 기본조사서 결과 보고서-2012.07.23" xfId="2126"/>
    <cellStyle name="콤_대합산단 분묘조서_대상재산 지번별 상세확인내역-2009.1(도귀속협의결과)_경산 기본조사서 결과 보고서-2012.07.28" xfId="2127"/>
    <cellStyle name="콤_대합산단 분묘조서_대상재산 지번별 상세확인내역-2009.1(도귀속협의결과)_경산 기본조사서 결과 보고서-2012.07.29" xfId="2128"/>
    <cellStyle name="콤_대합산단 분묘조서_대상재산 지번별 상세확인내역-2009.1(도귀속협의결과)_경산 기본조사서 결과 보고서-2012.07.30" xfId="2129"/>
    <cellStyle name="콤_대합산단 분묘조서_대상재산 지번별 상세확인내역-2009.1(도귀속협의결과)_경산 기본조사서 결과 보고서-2012.08.05" xfId="2130"/>
    <cellStyle name="콤_대합산단 분묘조서_대상재산 지번별 상세확인내역-2009.1(도귀속협의결과)_경산 전체토지조서 1(10.26일)" xfId="4975"/>
    <cellStyle name="콤_대합산단 분묘조서_대상재산 지번별 상세확인내역-2009.1(도귀속협의결과)_경산 전체토지조서 2(10.26일)" xfId="4976"/>
    <cellStyle name="콤_대합산단 분묘조서_대상재산 지번별 상세확인내역-2009.1(도귀속협의결과)_경산 전체토지조서-12.08.17" xfId="4977"/>
    <cellStyle name="콤_대합산단 분묘조서_대상재산 지번별 상세확인내역-2009.1(도귀속협의결과)_물건조서(1단계완료)-지번별수정" xfId="4978"/>
    <cellStyle name="콤_대합산단 분묘조서_대상재산 지번별 상세확인내역-2009.1(도귀속협의결과)_영농조서-수정.1024" xfId="4979"/>
    <cellStyle name="콤_대합산단 분묘조서_대상재산 지번별 상세확인내역-2009.1(도귀속협의결과)_토지조서(전체. 기본조사서 번호순)" xfId="4980"/>
    <cellStyle name="콤_대합산단 분묘조서_대합산단 편입물건 총괄표(09.08.01)" xfId="2131"/>
    <cellStyle name="콤_대합산단 분묘조서_대합산단 편입물건 총괄표(09.08.01) 2" xfId="4981"/>
    <cellStyle name="콤_대합산단 분묘조서_대합산단 편입물건 총괄표(09.08.01)_경산 기본조사서 결과 보고서(분묘)-12.07.26" xfId="2132"/>
    <cellStyle name="콤_대합산단 분묘조서_대합산단 편입물건 총괄표(09.08.01)_경산 기본조사서 결과 보고서(영농)-2012.07.29" xfId="2133"/>
    <cellStyle name="콤_대합산단 분묘조서_대합산단 편입물건 총괄표(09.08.01)_경산 기본조사서 결과 보고서-2012.07.17(분묘조서)최종" xfId="2134"/>
    <cellStyle name="콤_대합산단 분묘조서_대합산단 편입물건 총괄표(09.08.01)_경산 기본조사서 결과 보고서-2012.07.18" xfId="2135"/>
    <cellStyle name="콤_대합산단 분묘조서_대합산단 편입물건 총괄표(09.08.01)_경산 기본조사서 결과 보고서-2012.07.19(출력용)" xfId="2136"/>
    <cellStyle name="콤_대합산단 분묘조서_대합산단 편입물건 총괄표(09.08.01)_경산 기본조사서 결과 보고서-2012.07.23" xfId="2137"/>
    <cellStyle name="콤_대합산단 분묘조서_대합산단 편입물건 총괄표(09.08.01)_경산 기본조사서 결과 보고서-2012.07.28" xfId="2138"/>
    <cellStyle name="콤_대합산단 분묘조서_대합산단 편입물건 총괄표(09.08.01)_경산 기본조사서 결과 보고서-2012.07.29" xfId="2139"/>
    <cellStyle name="콤_대합산단 분묘조서_대합산단 편입물건 총괄표(09.08.01)_경산 기본조사서 결과 보고서-2012.07.30" xfId="2140"/>
    <cellStyle name="콤_대합산단 분묘조서_대합산단 편입물건 총괄표(09.08.01)_경산 기본조사서 결과 보고서-2012.08.05" xfId="2141"/>
    <cellStyle name="콤_대합산단 분묘조서_대합산단 편입물건 총괄표(09.08.01)_경산 전체토지조서 1(10.26일)" xfId="4982"/>
    <cellStyle name="콤_대합산단 분묘조서_대합산단 편입물건 총괄표(09.08.01)_경산 전체토지조서 2(10.26일)" xfId="4983"/>
    <cellStyle name="콤_대합산단 분묘조서_대합산단 편입물건 총괄표(09.08.01)_경산 전체토지조서-12.08.17" xfId="4984"/>
    <cellStyle name="콤_대합산단 분묘조서_대합산단 편입물건 총괄표(09.08.01)_물건조서(1단계완료)-지번별수정" xfId="4985"/>
    <cellStyle name="콤_대합산단 분묘조서_대합산단 편입물건 총괄표(09.08.01)_영농조서-수정.1024" xfId="4986"/>
    <cellStyle name="콤_대합산단 분묘조서_대합산단 편입물건 총괄표(09.08.01)_토지조서(전체. 기본조사서 번호순)" xfId="4987"/>
    <cellStyle name="콤_대합산단 분묘조서_대합산단_보상액_분석(09.6.11)-최종" xfId="2142"/>
    <cellStyle name="콤_대합산단 분묘조서_대합산단_보상액_분석(09.6.11)-최종 2" xfId="4988"/>
    <cellStyle name="콤_대합산단 분묘조서_대합산단_보상액_분석(09.6.11)-최종_경산 기본조사서 결과 보고서(분묘)-12.07.26" xfId="2143"/>
    <cellStyle name="콤_대합산단 분묘조서_대합산단_보상액_분석(09.6.11)-최종_경산 기본조사서 결과 보고서(영농)-2012.07.29" xfId="2144"/>
    <cellStyle name="콤_대합산단 분묘조서_대합산단_보상액_분석(09.6.11)-최종_경산 기본조사서 결과 보고서-2012.07.17(분묘조서)최종" xfId="2145"/>
    <cellStyle name="콤_대합산단 분묘조서_대합산단_보상액_분석(09.6.11)-최종_경산 기본조사서 결과 보고서-2012.07.18" xfId="2146"/>
    <cellStyle name="콤_대합산단 분묘조서_대합산단_보상액_분석(09.6.11)-최종_경산 기본조사서 결과 보고서-2012.07.19(출력용)" xfId="2147"/>
    <cellStyle name="콤_대합산단 분묘조서_대합산단_보상액_분석(09.6.11)-최종_경산 기본조사서 결과 보고서-2012.07.23" xfId="2148"/>
    <cellStyle name="콤_대합산단 분묘조서_대합산단_보상액_분석(09.6.11)-최종_경산 기본조사서 결과 보고서-2012.07.28" xfId="2149"/>
    <cellStyle name="콤_대합산단 분묘조서_대합산단_보상액_분석(09.6.11)-최종_경산 기본조사서 결과 보고서-2012.07.29" xfId="2150"/>
    <cellStyle name="콤_대합산단 분묘조서_대합산단_보상액_분석(09.6.11)-최종_경산 기본조사서 결과 보고서-2012.07.30" xfId="2151"/>
    <cellStyle name="콤_대합산단 분묘조서_대합산단_보상액_분석(09.6.11)-최종_경산 기본조사서 결과 보고서-2012.08.05" xfId="2152"/>
    <cellStyle name="콤_대합산단 분묘조서_대합산단_보상액_분석(09.6.11)-최종_경산 전체토지조서 1(10.26일)" xfId="4989"/>
    <cellStyle name="콤_대합산단 분묘조서_대합산단_보상액_분석(09.6.11)-최종_경산 전체토지조서 2(10.26일)" xfId="4990"/>
    <cellStyle name="콤_대합산단 분묘조서_대합산단_보상액_분석(09.6.11)-최종_경산 전체토지조서-12.08.17" xfId="4991"/>
    <cellStyle name="콤_대합산단 분묘조서_대합산단_보상액_분석(09.6.11)-최종_물건조서(1단계완료)-지번별수정" xfId="4992"/>
    <cellStyle name="콤_대합산단 분묘조서_대합산단_보상액_분석(09.6.11)-최종_영농조서-수정.1024" xfId="4993"/>
    <cellStyle name="콤_대합산단 분묘조서_대합산단_보상액_분석(09.6.11)-최종_토지조서(전체. 기본조사서 번호순)" xfId="4994"/>
    <cellStyle name="콤_대합산단 분묘조서_물건조서(1단계완료)-지번별수정" xfId="4995"/>
    <cellStyle name="콤_대합산단 분묘조서_영농조서-수정.1024" xfId="4996"/>
    <cellStyle name="콤_대합산단 분묘조서_토지조서(전체. 기본조사서 번호순)" xfId="4997"/>
    <cellStyle name="콤_대합산단 토지,물건 총괄표(09.08.01) 자료" xfId="2153"/>
    <cellStyle name="콤_대합산단 토지,물건 총괄표(09.08.01) 자료 2" xfId="4998"/>
    <cellStyle name="콤_대합산단 토지,물건 총괄표(09.08.01) 자료_경산 기본조사서 결과 보고서(분묘)-12.07.26" xfId="2154"/>
    <cellStyle name="콤_대합산단 토지,물건 총괄표(09.08.01) 자료_경산 기본조사서 결과 보고서(영농)-2012.07.29" xfId="2155"/>
    <cellStyle name="콤_대합산단 토지,물건 총괄표(09.08.01) 자료_경산 기본조사서 결과 보고서-2012.07.17(분묘조서)최종" xfId="2156"/>
    <cellStyle name="콤_대합산단 토지,물건 총괄표(09.08.01) 자료_경산 기본조사서 결과 보고서-2012.07.18" xfId="2157"/>
    <cellStyle name="콤_대합산단 토지,물건 총괄표(09.08.01) 자료_경산 기본조사서 결과 보고서-2012.07.19(출력용)" xfId="2158"/>
    <cellStyle name="콤_대합산단 토지,물건 총괄표(09.08.01) 자료_경산 기본조사서 결과 보고서-2012.07.23" xfId="2159"/>
    <cellStyle name="콤_대합산단 토지,물건 총괄표(09.08.01) 자료_경산 기본조사서 결과 보고서-2012.07.28" xfId="2160"/>
    <cellStyle name="콤_대합산단 토지,물건 총괄표(09.08.01) 자료_경산 기본조사서 결과 보고서-2012.07.29" xfId="2161"/>
    <cellStyle name="콤_대합산단 토지,물건 총괄표(09.08.01) 자료_경산 기본조사서 결과 보고서-2012.07.30" xfId="2162"/>
    <cellStyle name="콤_대합산단 토지,물건 총괄표(09.08.01) 자료_경산 기본조사서 결과 보고서-2012.08.05" xfId="2163"/>
    <cellStyle name="콤_대합산단 토지,물건 총괄표(09.08.01) 자료_경산 전체토지조서 1(10.26일)" xfId="4999"/>
    <cellStyle name="콤_대합산단 토지,물건 총괄표(09.08.01) 자료_경산 전체토지조서 2(10.26일)" xfId="5000"/>
    <cellStyle name="콤_대합산단 토지,물건 총괄표(09.08.01) 자료_경산 전체토지조서-12.08.17" xfId="5001"/>
    <cellStyle name="콤_대합산단 토지,물건 총괄표(09.08.01) 자료_물건조서(1단계완료)-지번별수정" xfId="5002"/>
    <cellStyle name="콤_대합산단 토지,물건 총괄표(09.08.01) 자료_영농조서-수정.1024" xfId="5003"/>
    <cellStyle name="콤_대합산단 토지,물건 총괄표(09.08.01) 자료_토지조서(전체. 기본조사서 번호순)" xfId="5004"/>
    <cellStyle name="콤_대합산단 편입물건 총괄표(09.08.01)" xfId="2164"/>
    <cellStyle name="콤_대합산단 편입물건 총괄표(09.08.01)_경산 기본조사서 결과 보고서-2012.07.17(분묘조서)최종" xfId="2165"/>
    <cellStyle name="콤_대합산단 편입물건 총괄표(09.08.01)_경산 기본조사서 결과 보고서-2012.07.17(분묘조서)최종 2" xfId="5005"/>
    <cellStyle name="콤_대합산단 편입물건 총괄표(09.08.01)_경산 기본조사서 결과 보고서-2012.07.17(분묘조서)최종_경산 기본조사서 결과 보고서(영농)-2012.07.29" xfId="2166"/>
    <cellStyle name="콤_대합산단 편입물건 총괄표(09.08.01)_경산 기본조사서 결과 보고서-2012.07.17(분묘조서)최종_경산 기본조사서 결과 보고서-2012.07.23" xfId="2167"/>
    <cellStyle name="콤_대합산단 편입물건 총괄표(09.08.01)_경산 기본조사서 결과 보고서-2012.07.17(분묘조서)최종_경산 기본조사서 결과 보고서-2012.07.29" xfId="2168"/>
    <cellStyle name="콤_대합산단 편입물건 총괄표(09.08.01)_경산 기본조사서 결과 보고서-2012.07.17(분묘조서)최종_경산 기본조사서 결과 보고서-2012.07.30" xfId="2169"/>
    <cellStyle name="콤_대합산단 편입물건 총괄표(09.08.01)_경산 기본조사서 결과 보고서-2012.07.17(분묘조서)최종_경산 기본조사서 결과 보고서-2012.08.05" xfId="2170"/>
    <cellStyle name="콤_대합산단 편입물건 총괄표(09.08.01)_경산 기본조사서 결과 보고서-2012.07.17(분묘조서)최종_물건조서(1단계완료)-지번별수정" xfId="5006"/>
    <cellStyle name="콤_대합산단 편입물건 총괄표(09.08.01)_경산 기본조사서 결과 보고서-2012.07.17(분묘조서)최종_영농조서-수정.1024" xfId="5007"/>
    <cellStyle name="콤_대합산단 편입물건 총괄표(09.08.01)_경산 기본조사서 결과 보고서-2012.07.18" xfId="2171"/>
    <cellStyle name="콤_대합산단 편입물건 총괄표(09.08.01)_경산 기본조사서 결과 보고서-2012.07.18 2" xfId="5008"/>
    <cellStyle name="콤_대합산단 편입물건 총괄표(09.08.01)_경산 기본조사서 결과 보고서-2012.07.18_경산 기본조사서 결과 보고서(영농)-2012.07.29" xfId="2172"/>
    <cellStyle name="콤_대합산단 편입물건 총괄표(09.08.01)_경산 기본조사서 결과 보고서-2012.07.18_경산 기본조사서 결과 보고서-2012.07.23" xfId="2173"/>
    <cellStyle name="콤_대합산단 편입물건 총괄표(09.08.01)_경산 기본조사서 결과 보고서-2012.07.18_경산 기본조사서 결과 보고서-2012.07.29" xfId="2174"/>
    <cellStyle name="콤_대합산단 편입물건 총괄표(09.08.01)_경산 기본조사서 결과 보고서-2012.07.18_경산 기본조사서 결과 보고서-2012.07.30" xfId="2175"/>
    <cellStyle name="콤_대합산단 편입물건 총괄표(09.08.01)_경산 기본조사서 결과 보고서-2012.07.18_경산 기본조사서 결과 보고서-2012.08.05" xfId="2176"/>
    <cellStyle name="콤_대합산단 편입물건 총괄표(09.08.01)_경산 기본조사서 결과 보고서-2012.07.18_물건조서(1단계완료)-지번별수정" xfId="5009"/>
    <cellStyle name="콤_대합산단 편입물건 총괄표(09.08.01)_경산 기본조사서 결과 보고서-2012.07.18_영농조서-수정.1024" xfId="5010"/>
    <cellStyle name="콤_대합산업단지 편입물건조서" xfId="2177"/>
    <cellStyle name="콤_대합산업단지 편입물건조서 2" xfId="5011"/>
    <cellStyle name="콤_대합산업단지 편입물건조서(최종정정본)" xfId="2178"/>
    <cellStyle name="콤_대합산업단지 편입물건조서(최종정정본) 2" xfId="5012"/>
    <cellStyle name="콤_대합산업단지 편입물건조서(최종정정본)_★대합산단 보상액 산정조서(09.08.07현재)" xfId="2179"/>
    <cellStyle name="콤_대합산업단지 편입물건조서(최종정정본)_★대합산단 보상액 산정조서(09.08.07현재) 2" xfId="5013"/>
    <cellStyle name="콤_대합산업단지 편입물건조서(최종정정본)_★대합산단 보상액 산정조서(09.08.07현재)_경산 기본조사서 결과 보고서(분묘)-12.07.26" xfId="2180"/>
    <cellStyle name="콤_대합산업단지 편입물건조서(최종정정본)_★대합산단 보상액 산정조서(09.08.07현재)_경산 기본조사서 결과 보고서(영농)-2012.07.29" xfId="2181"/>
    <cellStyle name="콤_대합산업단지 편입물건조서(최종정정본)_★대합산단 보상액 산정조서(09.08.07현재)_경산 기본조사서 결과 보고서-2012.07.17(분묘조서)최종" xfId="2182"/>
    <cellStyle name="콤_대합산업단지 편입물건조서(최종정정본)_★대합산단 보상액 산정조서(09.08.07현재)_경산 기본조사서 결과 보고서-2012.07.18" xfId="2183"/>
    <cellStyle name="콤_대합산업단지 편입물건조서(최종정정본)_★대합산단 보상액 산정조서(09.08.07현재)_경산 기본조사서 결과 보고서-2012.07.19(출력용)" xfId="2184"/>
    <cellStyle name="콤_대합산업단지 편입물건조서(최종정정본)_★대합산단 보상액 산정조서(09.08.07현재)_경산 기본조사서 결과 보고서-2012.07.23" xfId="2185"/>
    <cellStyle name="콤_대합산업단지 편입물건조서(최종정정본)_★대합산단 보상액 산정조서(09.08.07현재)_경산 기본조사서 결과 보고서-2012.07.28" xfId="2186"/>
    <cellStyle name="콤_대합산업단지 편입물건조서(최종정정본)_★대합산단 보상액 산정조서(09.08.07현재)_경산 기본조사서 결과 보고서-2012.07.29" xfId="2187"/>
    <cellStyle name="콤_대합산업단지 편입물건조서(최종정정본)_★대합산단 보상액 산정조서(09.08.07현재)_경산 기본조사서 결과 보고서-2012.07.30" xfId="2188"/>
    <cellStyle name="콤_대합산업단지 편입물건조서(최종정정본)_★대합산단 보상액 산정조서(09.08.07현재)_경산 기본조사서 결과 보고서-2012.08.05" xfId="2189"/>
    <cellStyle name="콤_대합산업단지 편입물건조서(최종정정본)_★대합산단 보상액 산정조서(09.08.07현재)_경산 전체토지조서 1(10.26일)" xfId="5014"/>
    <cellStyle name="콤_대합산업단지 편입물건조서(최종정정본)_★대합산단 보상액 산정조서(09.08.07현재)_경산 전체토지조서 2(10.26일)" xfId="5015"/>
    <cellStyle name="콤_대합산업단지 편입물건조서(최종정정본)_★대합산단 보상액 산정조서(09.08.07현재)_경산 전체토지조서-12.08.17" xfId="5016"/>
    <cellStyle name="콤_대합산업단지 편입물건조서(최종정정본)_★대합산단 보상액 산정조서(09.08.07현재)_물건조서(1단계완료)-지번별수정" xfId="5017"/>
    <cellStyle name="콤_대합산업단지 편입물건조서(최종정정본)_★대합산단 보상액 산정조서(09.08.07현재)_영농조서-수정.1024" xfId="5018"/>
    <cellStyle name="콤_대합산업단지 편입물건조서(최종정정본)_★대합산단 보상액 산정조서(09.08.07현재)_토지조서(전체. 기본조사서 번호순)" xfId="5019"/>
    <cellStyle name="콤_대합산업단지 편입물건조서(최종정정본)_★대합산단 보상액 산정조서(09.08.07현재)-수정" xfId="2190"/>
    <cellStyle name="콤_대합산업단지 편입물건조서(최종정정본)_★대합산단 보상액 산정조서(09.08.07현재)-수정 2" xfId="5020"/>
    <cellStyle name="콤_대합산업단지 편입물건조서(최종정정본)_★대합산단 보상액 산정조서(09.08.07현재)-수정_경산 기본조사서 결과 보고서(분묘)-12.07.26" xfId="2191"/>
    <cellStyle name="콤_대합산업단지 편입물건조서(최종정정본)_★대합산단 보상액 산정조서(09.08.07현재)-수정_경산 기본조사서 결과 보고서(영농)-2012.07.29" xfId="2192"/>
    <cellStyle name="콤_대합산업단지 편입물건조서(최종정정본)_★대합산단 보상액 산정조서(09.08.07현재)-수정_경산 기본조사서 결과 보고서-2012.07.17(분묘조서)최종" xfId="2193"/>
    <cellStyle name="콤_대합산업단지 편입물건조서(최종정정본)_★대합산단 보상액 산정조서(09.08.07현재)-수정_경산 기본조사서 결과 보고서-2012.07.18" xfId="2194"/>
    <cellStyle name="콤_대합산업단지 편입물건조서(최종정정본)_★대합산단 보상액 산정조서(09.08.07현재)-수정_경산 기본조사서 결과 보고서-2012.07.19(출력용)" xfId="2195"/>
    <cellStyle name="콤_대합산업단지 편입물건조서(최종정정본)_★대합산단 보상액 산정조서(09.08.07현재)-수정_경산 기본조사서 결과 보고서-2012.07.23" xfId="2196"/>
    <cellStyle name="콤_대합산업단지 편입물건조서(최종정정본)_★대합산단 보상액 산정조서(09.08.07현재)-수정_경산 기본조사서 결과 보고서-2012.07.28" xfId="2197"/>
    <cellStyle name="콤_대합산업단지 편입물건조서(최종정정본)_★대합산단 보상액 산정조서(09.08.07현재)-수정_경산 기본조사서 결과 보고서-2012.07.29" xfId="2198"/>
    <cellStyle name="콤_대합산업단지 편입물건조서(최종정정본)_★대합산단 보상액 산정조서(09.08.07현재)-수정_경산 기본조사서 결과 보고서-2012.07.30" xfId="2199"/>
    <cellStyle name="콤_대합산업단지 편입물건조서(최종정정본)_★대합산단 보상액 산정조서(09.08.07현재)-수정_경산 기본조사서 결과 보고서-2012.08.05" xfId="2200"/>
    <cellStyle name="콤_대합산업단지 편입물건조서(최종정정본)_★대합산단 보상액 산정조서(09.08.07현재)-수정_경산 전체토지조서 1(10.26일)" xfId="5021"/>
    <cellStyle name="콤_대합산업단지 편입물건조서(최종정정본)_★대합산단 보상액 산정조서(09.08.07현재)-수정_경산 전체토지조서 2(10.26일)" xfId="5022"/>
    <cellStyle name="콤_대합산업단지 편입물건조서(최종정정본)_★대합산단 보상액 산정조서(09.08.07현재)-수정_경산 전체토지조서-12.08.17" xfId="5023"/>
    <cellStyle name="콤_대합산업단지 편입물건조서(최종정정본)_★대합산단 보상액 산정조서(09.08.07현재)-수정_물건조서(1단계완료)-지번별수정" xfId="5024"/>
    <cellStyle name="콤_대합산업단지 편입물건조서(최종정정본)_★대합산단 보상액 산정조서(09.08.07현재)-수정_영농조서-수정.1024" xfId="5025"/>
    <cellStyle name="콤_대합산업단지 편입물건조서(최종정정본)_★대합산단 보상액 산정조서(09.08.07현재)-수정_토지조서(전체. 기본조사서 번호순)" xfId="5026"/>
    <cellStyle name="콤_대합산업단지 편입물건조서(최종정정본)_★대합산단 보상액 산정조서(09.08.11현재)" xfId="2201"/>
    <cellStyle name="콤_대합산업단지 편입물건조서(최종정정본)_★대합산단 보상액 산정조서(09.08.11현재) 2" xfId="5027"/>
    <cellStyle name="콤_대합산업단지 편입물건조서(최종정정본)_★대합산단 보상액 산정조서(09.08.11현재)_경산 기본조사서 결과 보고서(분묘)-12.07.26" xfId="2202"/>
    <cellStyle name="콤_대합산업단지 편입물건조서(최종정정본)_★대합산단 보상액 산정조서(09.08.11현재)_경산 기본조사서 결과 보고서(영농)-2012.07.29" xfId="2203"/>
    <cellStyle name="콤_대합산업단지 편입물건조서(최종정정본)_★대합산단 보상액 산정조서(09.08.11현재)_경산 기본조사서 결과 보고서-2012.07.17(분묘조서)최종" xfId="2204"/>
    <cellStyle name="콤_대합산업단지 편입물건조서(최종정정본)_★대합산단 보상액 산정조서(09.08.11현재)_경산 기본조사서 결과 보고서-2012.07.18" xfId="2205"/>
    <cellStyle name="콤_대합산업단지 편입물건조서(최종정정본)_★대합산단 보상액 산정조서(09.08.11현재)_경산 기본조사서 결과 보고서-2012.07.19(출력용)" xfId="2206"/>
    <cellStyle name="콤_대합산업단지 편입물건조서(최종정정본)_★대합산단 보상액 산정조서(09.08.11현재)_경산 기본조사서 결과 보고서-2012.07.23" xfId="2207"/>
    <cellStyle name="콤_대합산업단지 편입물건조서(최종정정본)_★대합산단 보상액 산정조서(09.08.11현재)_경산 기본조사서 결과 보고서-2012.07.28" xfId="2208"/>
    <cellStyle name="콤_대합산업단지 편입물건조서(최종정정본)_★대합산단 보상액 산정조서(09.08.11현재)_경산 기본조사서 결과 보고서-2012.07.29" xfId="2209"/>
    <cellStyle name="콤_대합산업단지 편입물건조서(최종정정본)_★대합산단 보상액 산정조서(09.08.11현재)_경산 기본조사서 결과 보고서-2012.07.30" xfId="2210"/>
    <cellStyle name="콤_대합산업단지 편입물건조서(최종정정본)_★대합산단 보상액 산정조서(09.08.11현재)_경산 기본조사서 결과 보고서-2012.08.05" xfId="2211"/>
    <cellStyle name="콤_대합산업단지 편입물건조서(최종정정본)_★대합산단 보상액 산정조서(09.08.11현재)_경산 전체토지조서 1(10.26일)" xfId="5028"/>
    <cellStyle name="콤_대합산업단지 편입물건조서(최종정정본)_★대합산단 보상액 산정조서(09.08.11현재)_경산 전체토지조서 2(10.26일)" xfId="5029"/>
    <cellStyle name="콤_대합산업단지 편입물건조서(최종정정본)_★대합산단 보상액 산정조서(09.08.11현재)_경산 전체토지조서-12.08.17" xfId="5030"/>
    <cellStyle name="콤_대합산업단지 편입물건조서(최종정정본)_★대합산단 보상액 산정조서(09.08.11현재)_물건조서(1단계완료)-지번별수정" xfId="5031"/>
    <cellStyle name="콤_대합산업단지 편입물건조서(최종정정본)_★대합산단 보상액 산정조서(09.08.11현재)_영농조서-수정.1024" xfId="5032"/>
    <cellStyle name="콤_대합산업단지 편입물건조서(최종정정본)_★대합산단 보상액 산정조서(09.08.11현재)_토지조서(전체. 기본조사서 번호순)" xfId="5033"/>
    <cellStyle name="콤_대합산업단지 편입물건조서(최종정정본)_★대합산단 보상액 산정조서(09.08.18현재)" xfId="2212"/>
    <cellStyle name="콤_대합산업단지 편입물건조서(최종정정본)_★대합산단 보상액 산정조서(09.08.18현재) 2" xfId="5034"/>
    <cellStyle name="콤_대합산업단지 편입물건조서(최종정정본)_★대합산단 보상액 산정조서(09.08.18현재)_경산 기본조사서 결과 보고서(분묘)-12.07.26" xfId="2213"/>
    <cellStyle name="콤_대합산업단지 편입물건조서(최종정정본)_★대합산단 보상액 산정조서(09.08.18현재)_경산 기본조사서 결과 보고서(영농)-2012.07.29" xfId="2214"/>
    <cellStyle name="콤_대합산업단지 편입물건조서(최종정정본)_★대합산단 보상액 산정조서(09.08.18현재)_경산 기본조사서 결과 보고서-2012.07.17(분묘조서)최종" xfId="2215"/>
    <cellStyle name="콤_대합산업단지 편입물건조서(최종정정본)_★대합산단 보상액 산정조서(09.08.18현재)_경산 기본조사서 결과 보고서-2012.07.18" xfId="2216"/>
    <cellStyle name="콤_대합산업단지 편입물건조서(최종정정본)_★대합산단 보상액 산정조서(09.08.18현재)_경산 기본조사서 결과 보고서-2012.07.19(출력용)" xfId="2217"/>
    <cellStyle name="콤_대합산업단지 편입물건조서(최종정정본)_★대합산단 보상액 산정조서(09.08.18현재)_경산 기본조사서 결과 보고서-2012.07.23" xfId="2218"/>
    <cellStyle name="콤_대합산업단지 편입물건조서(최종정정본)_★대합산단 보상액 산정조서(09.08.18현재)_경산 기본조사서 결과 보고서-2012.07.28" xfId="2219"/>
    <cellStyle name="콤_대합산업단지 편입물건조서(최종정정본)_★대합산단 보상액 산정조서(09.08.18현재)_경산 기본조사서 결과 보고서-2012.07.29" xfId="2220"/>
    <cellStyle name="콤_대합산업단지 편입물건조서(최종정정본)_★대합산단 보상액 산정조서(09.08.18현재)_경산 기본조사서 결과 보고서-2012.07.30" xfId="2221"/>
    <cellStyle name="콤_대합산업단지 편입물건조서(최종정정본)_★대합산단 보상액 산정조서(09.08.18현재)_경산 기본조사서 결과 보고서-2012.08.05" xfId="2222"/>
    <cellStyle name="콤_대합산업단지 편입물건조서(최종정정본)_★대합산단 보상액 산정조서(09.08.18현재)_경산 전체토지조서 1(10.26일)" xfId="5035"/>
    <cellStyle name="콤_대합산업단지 편입물건조서(최종정정본)_★대합산단 보상액 산정조서(09.08.18현재)_경산 전체토지조서 2(10.26일)" xfId="5036"/>
    <cellStyle name="콤_대합산업단지 편입물건조서(최종정정본)_★대합산단 보상액 산정조서(09.08.18현재)_경산 전체토지조서-12.08.17" xfId="5037"/>
    <cellStyle name="콤_대합산업단지 편입물건조서(최종정정본)_★대합산단 보상액 산정조서(09.08.18현재)_물건조서(1단계완료)-지번별수정" xfId="5038"/>
    <cellStyle name="콤_대합산업단지 편입물건조서(최종정정본)_★대합산단 보상액 산정조서(09.08.18현재)_영농조서-수정.1024" xfId="5039"/>
    <cellStyle name="콤_대합산업단지 편입물건조서(최종정정본)_★대합산단 보상액 산정조서(09.08.18현재)_토지조서(전체. 기본조사서 번호순)" xfId="5040"/>
    <cellStyle name="콤_대합산업단지 편입물건조서(최종정정본)_★대합산단 보상액 산정조서(09.08.31현재)" xfId="2223"/>
    <cellStyle name="콤_대합산업단지 편입물건조서(최종정정본)_★대합산단 보상액 산정조서(09.08.31현재) 2" xfId="5041"/>
    <cellStyle name="콤_대합산업단지 편입물건조서(최종정정본)_★대합산단 보상액 산정조서(09.08.31현재)_경산 기본조사서 결과 보고서(분묘)-12.07.26" xfId="2224"/>
    <cellStyle name="콤_대합산업단지 편입물건조서(최종정정본)_★대합산단 보상액 산정조서(09.08.31현재)_경산 기본조사서 결과 보고서(영농)-2012.07.29" xfId="2225"/>
    <cellStyle name="콤_대합산업단지 편입물건조서(최종정정본)_★대합산단 보상액 산정조서(09.08.31현재)_경산 기본조사서 결과 보고서-2012.07.17(분묘조서)최종" xfId="2226"/>
    <cellStyle name="콤_대합산업단지 편입물건조서(최종정정본)_★대합산단 보상액 산정조서(09.08.31현재)_경산 기본조사서 결과 보고서-2012.07.18" xfId="2227"/>
    <cellStyle name="콤_대합산업단지 편입물건조서(최종정정본)_★대합산단 보상액 산정조서(09.08.31현재)_경산 기본조사서 결과 보고서-2012.07.19(출력용)" xfId="2228"/>
    <cellStyle name="콤_대합산업단지 편입물건조서(최종정정본)_★대합산단 보상액 산정조서(09.08.31현재)_경산 기본조사서 결과 보고서-2012.07.23" xfId="2229"/>
    <cellStyle name="콤_대합산업단지 편입물건조서(최종정정본)_★대합산단 보상액 산정조서(09.08.31현재)_경산 기본조사서 결과 보고서-2012.07.28" xfId="2230"/>
    <cellStyle name="콤_대합산업단지 편입물건조서(최종정정본)_★대합산단 보상액 산정조서(09.08.31현재)_경산 기본조사서 결과 보고서-2012.07.29" xfId="2231"/>
    <cellStyle name="콤_대합산업단지 편입물건조서(최종정정본)_★대합산단 보상액 산정조서(09.08.31현재)_경산 기본조사서 결과 보고서-2012.07.30" xfId="2232"/>
    <cellStyle name="콤_대합산업단지 편입물건조서(최종정정본)_★대합산단 보상액 산정조서(09.08.31현재)_경산 기본조사서 결과 보고서-2012.08.05" xfId="2233"/>
    <cellStyle name="콤_대합산업단지 편입물건조서(최종정정본)_★대합산단 보상액 산정조서(09.08.31현재)_경산 전체토지조서 1(10.26일)" xfId="5042"/>
    <cellStyle name="콤_대합산업단지 편입물건조서(최종정정본)_★대합산단 보상액 산정조서(09.08.31현재)_경산 전체토지조서 2(10.26일)" xfId="5043"/>
    <cellStyle name="콤_대합산업단지 편입물건조서(최종정정본)_★대합산단 보상액 산정조서(09.08.31현재)_경산 전체토지조서-12.08.17" xfId="5044"/>
    <cellStyle name="콤_대합산업단지 편입물건조서(최종정정본)_★대합산단 보상액 산정조서(09.08.31현재)_물건조서(1단계완료)-지번별수정" xfId="5045"/>
    <cellStyle name="콤_대합산업단지 편입물건조서(최종정정본)_★대합산단 보상액 산정조서(09.08.31현재)_영농조서-수정.1024" xfId="5046"/>
    <cellStyle name="콤_대합산업단지 편입물건조서(최종정정본)_★대합산단 보상액 산정조서(09.08.31현재)_토지조서(전체. 기본조사서 번호순)" xfId="5047"/>
    <cellStyle name="콤_대합산업단지 편입물건조서(최종정정본)_★대합산단 보상액 산정조서(09.09.01현재)" xfId="2234"/>
    <cellStyle name="콤_대합산업단지 편입물건조서(최종정정본)_★대합산단 보상액 산정조서(09.09.01현재) 2" xfId="5048"/>
    <cellStyle name="콤_대합산업단지 편입물건조서(최종정정본)_★대합산단 보상액 산정조서(09.09.01현재)_경산 기본조사서 결과 보고서(분묘)-12.07.26" xfId="2235"/>
    <cellStyle name="콤_대합산업단지 편입물건조서(최종정정본)_★대합산단 보상액 산정조서(09.09.01현재)_경산 기본조사서 결과 보고서(영농)-2012.07.29" xfId="2236"/>
    <cellStyle name="콤_대합산업단지 편입물건조서(최종정정본)_★대합산단 보상액 산정조서(09.09.01현재)_경산 기본조사서 결과 보고서-2012.07.17(분묘조서)최종" xfId="2237"/>
    <cellStyle name="콤_대합산업단지 편입물건조서(최종정정본)_★대합산단 보상액 산정조서(09.09.01현재)_경산 기본조사서 결과 보고서-2012.07.18" xfId="2238"/>
    <cellStyle name="콤_대합산업단지 편입물건조서(최종정정본)_★대합산단 보상액 산정조서(09.09.01현재)_경산 기본조사서 결과 보고서-2012.07.19(출력용)" xfId="2239"/>
    <cellStyle name="콤_대합산업단지 편입물건조서(최종정정본)_★대합산단 보상액 산정조서(09.09.01현재)_경산 기본조사서 결과 보고서-2012.07.23" xfId="2240"/>
    <cellStyle name="콤_대합산업단지 편입물건조서(최종정정본)_★대합산단 보상액 산정조서(09.09.01현재)_경산 기본조사서 결과 보고서-2012.07.28" xfId="2241"/>
    <cellStyle name="콤_대합산업단지 편입물건조서(최종정정본)_★대합산단 보상액 산정조서(09.09.01현재)_경산 기본조사서 결과 보고서-2012.07.29" xfId="2242"/>
    <cellStyle name="콤_대합산업단지 편입물건조서(최종정정본)_★대합산단 보상액 산정조서(09.09.01현재)_경산 기본조사서 결과 보고서-2012.07.30" xfId="2243"/>
    <cellStyle name="콤_대합산업단지 편입물건조서(최종정정본)_★대합산단 보상액 산정조서(09.09.01현재)_경산 기본조사서 결과 보고서-2012.08.05" xfId="2244"/>
    <cellStyle name="콤_대합산업단지 편입물건조서(최종정정본)_★대합산단 보상액 산정조서(09.09.01현재)_경산 전체토지조서 1(10.26일)" xfId="5049"/>
    <cellStyle name="콤_대합산업단지 편입물건조서(최종정정본)_★대합산단 보상액 산정조서(09.09.01현재)_경산 전체토지조서 2(10.26일)" xfId="5050"/>
    <cellStyle name="콤_대합산업단지 편입물건조서(최종정정본)_★대합산단 보상액 산정조서(09.09.01현재)_경산 전체토지조서-12.08.17" xfId="5051"/>
    <cellStyle name="콤_대합산업단지 편입물건조서(최종정정본)_★대합산단 보상액 산정조서(09.09.01현재)_물건조서(1단계완료)-지번별수정" xfId="5052"/>
    <cellStyle name="콤_대합산업단지 편입물건조서(최종정정본)_★대합산단 보상액 산정조서(09.09.01현재)_영농조서-수정.1024" xfId="5053"/>
    <cellStyle name="콤_대합산업단지 편입물건조서(최종정정본)_★대합산단 보상액 산정조서(09.09.01현재)_토지조서(전체. 기본조사서 번호순)" xfId="5054"/>
    <cellStyle name="콤_대합산업단지 편입물건조서(최종정정본)_★대합산단 보상액 산정조서(10.01.07현재)" xfId="2245"/>
    <cellStyle name="콤_대합산업단지 편입물건조서(최종정정본)_★대합산단 보상액 산정조서(10.01.07현재) 2" xfId="5055"/>
    <cellStyle name="콤_대합산업단지 편입물건조서(최종정정본)_★대합산단 보상액 산정조서(10.01.07현재)_경산 기본조사서 결과 보고서(분묘)-12.07.26" xfId="2246"/>
    <cellStyle name="콤_대합산업단지 편입물건조서(최종정정본)_★대합산단 보상액 산정조서(10.01.07현재)_경산 기본조사서 결과 보고서(영농)-2012.07.29" xfId="2247"/>
    <cellStyle name="콤_대합산업단지 편입물건조서(최종정정본)_★대합산단 보상액 산정조서(10.01.07현재)_경산 기본조사서 결과 보고서-2012.07.17(분묘조서)최종" xfId="2248"/>
    <cellStyle name="콤_대합산업단지 편입물건조서(최종정정본)_★대합산단 보상액 산정조서(10.01.07현재)_경산 기본조사서 결과 보고서-2012.07.18" xfId="2249"/>
    <cellStyle name="콤_대합산업단지 편입물건조서(최종정정본)_★대합산단 보상액 산정조서(10.01.07현재)_경산 기본조사서 결과 보고서-2012.07.19(출력용)" xfId="2250"/>
    <cellStyle name="콤_대합산업단지 편입물건조서(최종정정본)_★대합산단 보상액 산정조서(10.01.07현재)_경산 기본조사서 결과 보고서-2012.07.23" xfId="2251"/>
    <cellStyle name="콤_대합산업단지 편입물건조서(최종정정본)_★대합산단 보상액 산정조서(10.01.07현재)_경산 기본조사서 결과 보고서-2012.07.28" xfId="2252"/>
    <cellStyle name="콤_대합산업단지 편입물건조서(최종정정본)_★대합산단 보상액 산정조서(10.01.07현재)_경산 기본조사서 결과 보고서-2012.07.29" xfId="2253"/>
    <cellStyle name="콤_대합산업단지 편입물건조서(최종정정본)_★대합산단 보상액 산정조서(10.01.07현재)_경산 기본조사서 결과 보고서-2012.07.30" xfId="2254"/>
    <cellStyle name="콤_대합산업단지 편입물건조서(최종정정본)_★대합산단 보상액 산정조서(10.01.07현재)_경산 기본조사서 결과 보고서-2012.08.05" xfId="2255"/>
    <cellStyle name="콤_대합산업단지 편입물건조서(최종정정본)_★대합산단 보상액 산정조서(10.01.07현재)_경산 전체토지조서 1(10.26일)" xfId="5056"/>
    <cellStyle name="콤_대합산업단지 편입물건조서(최종정정본)_★대합산단 보상액 산정조서(10.01.07현재)_경산 전체토지조서 2(10.26일)" xfId="5057"/>
    <cellStyle name="콤_대합산업단지 편입물건조서(최종정정본)_★대합산단 보상액 산정조서(10.01.07현재)_경산 전체토지조서-12.08.17" xfId="5058"/>
    <cellStyle name="콤_대합산업단지 편입물건조서(최종정정본)_★대합산단 보상액 산정조서(10.01.07현재)_물건조서(1단계완료)-지번별수정" xfId="5059"/>
    <cellStyle name="콤_대합산업단지 편입물건조서(최종정정본)_★대합산단 보상액 산정조서(10.01.07현재)_영농조서-수정.1024" xfId="5060"/>
    <cellStyle name="콤_대합산업단지 편입물건조서(최종정정본)_★대합산단 보상액 산정조서(10.01.07현재)_토지조서(전체. 기본조사서 번호순)" xfId="5061"/>
    <cellStyle name="콤_대합산업단지 편입물건조서(최종정정본)_★대합산단 보상액 산정조서(10.04.20)-수용계약용" xfId="2256"/>
    <cellStyle name="콤_대합산업단지 편입물건조서(최종정정본)_★대합산단 보상액 산정조서(10.04.20)-수용계약용 2" xfId="5062"/>
    <cellStyle name="콤_대합산업단지 편입물건조서(최종정정본)_★대합산단 보상액 산정조서(10.04.20)-수용계약용_경산 기본조사서 결과 보고서(분묘)-12.07.26" xfId="2257"/>
    <cellStyle name="콤_대합산업단지 편입물건조서(최종정정본)_★대합산단 보상액 산정조서(10.04.20)-수용계약용_경산 기본조사서 결과 보고서(영농)-2012.07.29" xfId="2258"/>
    <cellStyle name="콤_대합산업단지 편입물건조서(최종정정본)_★대합산단 보상액 산정조서(10.04.20)-수용계약용_경산 기본조사서 결과 보고서-2012.07.17(분묘조서)최종" xfId="2259"/>
    <cellStyle name="콤_대합산업단지 편입물건조서(최종정정본)_★대합산단 보상액 산정조서(10.04.20)-수용계약용_경산 기본조사서 결과 보고서-2012.07.18" xfId="2260"/>
    <cellStyle name="콤_대합산업단지 편입물건조서(최종정정본)_★대합산단 보상액 산정조서(10.04.20)-수용계약용_경산 기본조사서 결과 보고서-2012.07.19(출력용)" xfId="2261"/>
    <cellStyle name="콤_대합산업단지 편입물건조서(최종정정본)_★대합산단 보상액 산정조서(10.04.20)-수용계약용_경산 기본조사서 결과 보고서-2012.07.23" xfId="2262"/>
    <cellStyle name="콤_대합산업단지 편입물건조서(최종정정본)_★대합산단 보상액 산정조서(10.04.20)-수용계약용_경산 기본조사서 결과 보고서-2012.07.28" xfId="2263"/>
    <cellStyle name="콤_대합산업단지 편입물건조서(최종정정본)_★대합산단 보상액 산정조서(10.04.20)-수용계약용_경산 기본조사서 결과 보고서-2012.07.29" xfId="2264"/>
    <cellStyle name="콤_대합산업단지 편입물건조서(최종정정본)_★대합산단 보상액 산정조서(10.04.20)-수용계약용_경산 기본조사서 결과 보고서-2012.07.30" xfId="2265"/>
    <cellStyle name="콤_대합산업단지 편입물건조서(최종정정본)_★대합산단 보상액 산정조서(10.04.20)-수용계약용_경산 기본조사서 결과 보고서-2012.08.05" xfId="2266"/>
    <cellStyle name="콤_대합산업단지 편입물건조서(최종정정본)_★대합산단 보상액 산정조서(10.04.20)-수용계약용_경산 전체토지조서 1(10.26일)" xfId="5063"/>
    <cellStyle name="콤_대합산업단지 편입물건조서(최종정정본)_★대합산단 보상액 산정조서(10.04.20)-수용계약용_경산 전체토지조서 2(10.26일)" xfId="5064"/>
    <cellStyle name="콤_대합산업단지 편입물건조서(최종정정본)_★대합산단 보상액 산정조서(10.04.20)-수용계약용_경산 전체토지조서-12.08.17" xfId="5065"/>
    <cellStyle name="콤_대합산업단지 편입물건조서(최종정정본)_★대합산단 보상액 산정조서(10.04.20)-수용계약용_물건조서(1단계완료)-지번별수정" xfId="5066"/>
    <cellStyle name="콤_대합산업단지 편입물건조서(최종정정본)_★대합산단 보상액 산정조서(10.04.20)-수용계약용_영농조서-수정.1024" xfId="5067"/>
    <cellStyle name="콤_대합산업단지 편입물건조서(최종정정본)_★대합산단 보상액 산정조서(10.04.20)-수용계약용_토지조서(전체. 기본조사서 번호순)" xfId="5068"/>
    <cellStyle name="콤_대합산업단지 편입물건조서(최종정정본)_★대합산단 보상액 산정조서(10.04.22)" xfId="2267"/>
    <cellStyle name="콤_대합산업단지 편입물건조서(최종정정본)_★대합산단 보상액 산정조서(10.04.22) 2" xfId="5069"/>
    <cellStyle name="콤_대합산업단지 편입물건조서(최종정정본)_★대합산단 보상액 산정조서(10.04.22)_경산 기본조사서 결과 보고서(분묘)-12.07.26" xfId="2268"/>
    <cellStyle name="콤_대합산업단지 편입물건조서(최종정정본)_★대합산단 보상액 산정조서(10.04.22)_경산 기본조사서 결과 보고서(영농)-2012.07.29" xfId="2269"/>
    <cellStyle name="콤_대합산업단지 편입물건조서(최종정정본)_★대합산단 보상액 산정조서(10.04.22)_경산 기본조사서 결과 보고서-2012.07.17(분묘조서)최종" xfId="2270"/>
    <cellStyle name="콤_대합산업단지 편입물건조서(최종정정본)_★대합산단 보상액 산정조서(10.04.22)_경산 기본조사서 결과 보고서-2012.07.18" xfId="2271"/>
    <cellStyle name="콤_대합산업단지 편입물건조서(최종정정본)_★대합산단 보상액 산정조서(10.04.22)_경산 기본조사서 결과 보고서-2012.07.19(출력용)" xfId="2272"/>
    <cellStyle name="콤_대합산업단지 편입물건조서(최종정정본)_★대합산단 보상액 산정조서(10.04.22)_경산 기본조사서 결과 보고서-2012.07.23" xfId="2273"/>
    <cellStyle name="콤_대합산업단지 편입물건조서(최종정정본)_★대합산단 보상액 산정조서(10.04.22)_경산 기본조사서 결과 보고서-2012.07.28" xfId="2274"/>
    <cellStyle name="콤_대합산업단지 편입물건조서(최종정정본)_★대합산단 보상액 산정조서(10.04.22)_경산 기본조사서 결과 보고서-2012.07.29" xfId="2275"/>
    <cellStyle name="콤_대합산업단지 편입물건조서(최종정정본)_★대합산단 보상액 산정조서(10.04.22)_경산 기본조사서 결과 보고서-2012.07.30" xfId="2276"/>
    <cellStyle name="콤_대합산업단지 편입물건조서(최종정정본)_★대합산단 보상액 산정조서(10.04.22)_경산 기본조사서 결과 보고서-2012.08.05" xfId="2277"/>
    <cellStyle name="콤_대합산업단지 편입물건조서(최종정정본)_★대합산단 보상액 산정조서(10.04.22)_경산 전체토지조서 1(10.26일)" xfId="5070"/>
    <cellStyle name="콤_대합산업단지 편입물건조서(최종정정본)_★대합산단 보상액 산정조서(10.04.22)_경산 전체토지조서 2(10.26일)" xfId="5071"/>
    <cellStyle name="콤_대합산업단지 편입물건조서(최종정정본)_★대합산단 보상액 산정조서(10.04.22)_경산 전체토지조서-12.08.17" xfId="5072"/>
    <cellStyle name="콤_대합산업단지 편입물건조서(최종정정본)_★대합산단 보상액 산정조서(10.04.22)_물건조서(1단계완료)-지번별수정" xfId="5073"/>
    <cellStyle name="콤_대합산업단지 편입물건조서(최종정정본)_★대합산단 보상액 산정조서(10.04.22)_영농조서-수정.1024" xfId="5074"/>
    <cellStyle name="콤_대합산업단지 편입물건조서(최종정정본)_★대합산단 보상액 산정조서(10.04.22)_토지조서(전체. 기본조사서 번호순)" xfId="5075"/>
    <cellStyle name="콤_대합산업단지 편입물건조서(최종정정본)_★대합산단 보상액 산정조서(10.04.29)" xfId="2278"/>
    <cellStyle name="콤_대합산업단지 편입물건조서(최종정정본)_★대합산단 보상액 산정조서(10.04.29) 2" xfId="5076"/>
    <cellStyle name="콤_대합산업단지 편입물건조서(최종정정본)_★대합산단 보상액 산정조서(10.04.29)_경산 기본조사서 결과 보고서(분묘)-12.07.26" xfId="2279"/>
    <cellStyle name="콤_대합산업단지 편입물건조서(최종정정본)_★대합산단 보상액 산정조서(10.04.29)_경산 기본조사서 결과 보고서(영농)-2012.07.29" xfId="2280"/>
    <cellStyle name="콤_대합산업단지 편입물건조서(최종정정본)_★대합산단 보상액 산정조서(10.04.29)_경산 기본조사서 결과 보고서-2012.07.17(분묘조서)최종" xfId="2281"/>
    <cellStyle name="콤_대합산업단지 편입물건조서(최종정정본)_★대합산단 보상액 산정조서(10.04.29)_경산 기본조사서 결과 보고서-2012.07.18" xfId="2282"/>
    <cellStyle name="콤_대합산업단지 편입물건조서(최종정정본)_★대합산단 보상액 산정조서(10.04.29)_경산 기본조사서 결과 보고서-2012.07.19(출력용)" xfId="2283"/>
    <cellStyle name="콤_대합산업단지 편입물건조서(최종정정본)_★대합산단 보상액 산정조서(10.04.29)_경산 기본조사서 결과 보고서-2012.07.23" xfId="2284"/>
    <cellStyle name="콤_대합산업단지 편입물건조서(최종정정본)_★대합산단 보상액 산정조서(10.04.29)_경산 기본조사서 결과 보고서-2012.07.28" xfId="2285"/>
    <cellStyle name="콤_대합산업단지 편입물건조서(최종정정본)_★대합산단 보상액 산정조서(10.04.29)_경산 기본조사서 결과 보고서-2012.07.29" xfId="2286"/>
    <cellStyle name="콤_대합산업단지 편입물건조서(최종정정본)_★대합산단 보상액 산정조서(10.04.29)_경산 기본조사서 결과 보고서-2012.07.30" xfId="2287"/>
    <cellStyle name="콤_대합산업단지 편입물건조서(최종정정본)_★대합산단 보상액 산정조서(10.04.29)_경산 기본조사서 결과 보고서-2012.08.05" xfId="2288"/>
    <cellStyle name="콤_대합산업단지 편입물건조서(최종정정본)_★대합산단 보상액 산정조서(10.04.29)_경산 전체토지조서 1(10.26일)" xfId="5077"/>
    <cellStyle name="콤_대합산업단지 편입물건조서(최종정정본)_★대합산단 보상액 산정조서(10.04.29)_경산 전체토지조서 2(10.26일)" xfId="5078"/>
    <cellStyle name="콤_대합산업단지 편입물건조서(최종정정본)_★대합산단 보상액 산정조서(10.04.29)_경산 전체토지조서-12.08.17" xfId="5079"/>
    <cellStyle name="콤_대합산업단지 편입물건조서(최종정정본)_★대합산단 보상액 산정조서(10.04.29)_물건조서(1단계완료)-지번별수정" xfId="5080"/>
    <cellStyle name="콤_대합산업단지 편입물건조서(최종정정본)_★대합산단 보상액 산정조서(10.04.29)_영농조서-수정.1024" xfId="5081"/>
    <cellStyle name="콤_대합산업단지 편입물건조서(최종정정본)_★대합산단 보상액 산정조서(10.04.29)_토지조서(전체. 기본조사서 번호순)" xfId="5082"/>
    <cellStyle name="콤_대합산업단지 편입물건조서(최종정정본)_★대합산단 보상액 산정조서(10.08.06)" xfId="2289"/>
    <cellStyle name="콤_대합산업단지 편입물건조서(최종정정본)_★대합산단 보상액 산정조서(10.08.06) 2" xfId="5083"/>
    <cellStyle name="콤_대합산업단지 편입물건조서(최종정정본)_★대합산단 보상액 산정조서(10.08.06)_경산 기본조사서 결과 보고서(분묘)-12.07.26" xfId="2290"/>
    <cellStyle name="콤_대합산업단지 편입물건조서(최종정정본)_★대합산단 보상액 산정조서(10.08.06)_경산 기본조사서 결과 보고서(영농)-2012.07.29" xfId="2291"/>
    <cellStyle name="콤_대합산업단지 편입물건조서(최종정정본)_★대합산단 보상액 산정조서(10.08.06)_경산 기본조사서 결과 보고서-2012.07.17(분묘조서)최종" xfId="2292"/>
    <cellStyle name="콤_대합산업단지 편입물건조서(최종정정본)_★대합산단 보상액 산정조서(10.08.06)_경산 기본조사서 결과 보고서-2012.07.18" xfId="2293"/>
    <cellStyle name="콤_대합산업단지 편입물건조서(최종정정본)_★대합산단 보상액 산정조서(10.08.06)_경산 기본조사서 결과 보고서-2012.07.19(출력용)" xfId="2294"/>
    <cellStyle name="콤_대합산업단지 편입물건조서(최종정정본)_★대합산단 보상액 산정조서(10.08.06)_경산 기본조사서 결과 보고서-2012.07.23" xfId="2295"/>
    <cellStyle name="콤_대합산업단지 편입물건조서(최종정정본)_★대합산단 보상액 산정조서(10.08.06)_경산 기본조사서 결과 보고서-2012.07.28" xfId="2296"/>
    <cellStyle name="콤_대합산업단지 편입물건조서(최종정정본)_★대합산단 보상액 산정조서(10.08.06)_경산 기본조사서 결과 보고서-2012.07.29" xfId="2297"/>
    <cellStyle name="콤_대합산업단지 편입물건조서(최종정정본)_★대합산단 보상액 산정조서(10.08.06)_경산 기본조사서 결과 보고서-2012.07.30" xfId="2298"/>
    <cellStyle name="콤_대합산업단지 편입물건조서(최종정정본)_★대합산단 보상액 산정조서(10.08.06)_경산 기본조사서 결과 보고서-2012.08.05" xfId="2299"/>
    <cellStyle name="콤_대합산업단지 편입물건조서(최종정정본)_★대합산단 보상액 산정조서(10.08.06)_경산 전체토지조서 1(10.26일)" xfId="5084"/>
    <cellStyle name="콤_대합산업단지 편입물건조서(최종정정본)_★대합산단 보상액 산정조서(10.08.06)_경산 전체토지조서 2(10.26일)" xfId="5085"/>
    <cellStyle name="콤_대합산업단지 편입물건조서(최종정정본)_★대합산단 보상액 산정조서(10.08.06)_경산 전체토지조서-12.08.17" xfId="5086"/>
    <cellStyle name="콤_대합산업단지 편입물건조서(최종정정본)_★대합산단 보상액 산정조서(10.08.06)_물건조서(1단계완료)-지번별수정" xfId="5087"/>
    <cellStyle name="콤_대합산업단지 편입물건조서(최종정정본)_★대합산단 보상액 산정조서(10.08.06)_영농조서-수정.1024" xfId="5088"/>
    <cellStyle name="콤_대합산업단지 편입물건조서(최종정정본)_★대합산단 보상액 산정조서(10.08.06)_토지조서(전체. 기본조사서 번호순)" xfId="5089"/>
    <cellStyle name="콤_대합산업단지 편입물건조서(최종정정본)_★대합산단_보상액 산정조서(최과장검토파일)" xfId="2300"/>
    <cellStyle name="콤_대합산업단지 편입물건조서(최종정정본)_★대합산단_보상액 산정조서(최과장검토파일) 2" xfId="5090"/>
    <cellStyle name="콤_대합산업단지 편입물건조서(최종정정본)_★대합산단_보상액 산정조서(최과장검토파일)_경산 기본조사서 결과 보고서(분묘)-12.07.26" xfId="2301"/>
    <cellStyle name="콤_대합산업단지 편입물건조서(최종정정본)_★대합산단_보상액 산정조서(최과장검토파일)_경산 기본조사서 결과 보고서(영농)-2012.07.29" xfId="2302"/>
    <cellStyle name="콤_대합산업단지 편입물건조서(최종정정본)_★대합산단_보상액 산정조서(최과장검토파일)_경산 기본조사서 결과 보고서-2012.07.17(분묘조서)최종" xfId="2303"/>
    <cellStyle name="콤_대합산업단지 편입물건조서(최종정정본)_★대합산단_보상액 산정조서(최과장검토파일)_경산 기본조사서 결과 보고서-2012.07.18" xfId="2304"/>
    <cellStyle name="콤_대합산업단지 편입물건조서(최종정정본)_★대합산단_보상액 산정조서(최과장검토파일)_경산 기본조사서 결과 보고서-2012.07.19(출력용)" xfId="2305"/>
    <cellStyle name="콤_대합산업단지 편입물건조서(최종정정본)_★대합산단_보상액 산정조서(최과장검토파일)_경산 기본조사서 결과 보고서-2012.07.23" xfId="2306"/>
    <cellStyle name="콤_대합산업단지 편입물건조서(최종정정본)_★대합산단_보상액 산정조서(최과장검토파일)_경산 기본조사서 결과 보고서-2012.07.28" xfId="2307"/>
    <cellStyle name="콤_대합산업단지 편입물건조서(최종정정본)_★대합산단_보상액 산정조서(최과장검토파일)_경산 기본조사서 결과 보고서-2012.07.29" xfId="2308"/>
    <cellStyle name="콤_대합산업단지 편입물건조서(최종정정본)_★대합산단_보상액 산정조서(최과장검토파일)_경산 기본조사서 결과 보고서-2012.07.30" xfId="2309"/>
    <cellStyle name="콤_대합산업단지 편입물건조서(최종정정본)_★대합산단_보상액 산정조서(최과장검토파일)_경산 기본조사서 결과 보고서-2012.08.05" xfId="2310"/>
    <cellStyle name="콤_대합산업단지 편입물건조서(최종정정본)_★대합산단_보상액 산정조서(최과장검토파일)_경산 전체토지조서 1(10.26일)" xfId="5091"/>
    <cellStyle name="콤_대합산업단지 편입물건조서(최종정정본)_★대합산단_보상액 산정조서(최과장검토파일)_경산 전체토지조서 2(10.26일)" xfId="5092"/>
    <cellStyle name="콤_대합산업단지 편입물건조서(최종정정본)_★대합산단_보상액 산정조서(최과장검토파일)_경산 전체토지조서-12.08.17" xfId="5093"/>
    <cellStyle name="콤_대합산업단지 편입물건조서(최종정정본)_★대합산단_보상액 산정조서(최과장검토파일)_물건조서(1단계완료)-지번별수정" xfId="5094"/>
    <cellStyle name="콤_대합산업단지 편입물건조서(최종정정본)_★대합산단_보상액 산정조서(최과장검토파일)_영농조서-수정.1024" xfId="5095"/>
    <cellStyle name="콤_대합산업단지 편입물건조서(최종정정본)_★대합산단_보상액 산정조서(최과장검토파일)_토지조서(전체. 기본조사서 번호순)" xfId="5096"/>
    <cellStyle name="콤_대합산업단지 편입물건조서(최종정정본)_★재결 보상액 산정조서(10.04.20)" xfId="2311"/>
    <cellStyle name="콤_대합산업단지 편입물건조서(최종정정본)_★재결 보상액 산정조서(10.04.20) 2" xfId="5097"/>
    <cellStyle name="콤_대합산업단지 편입물건조서(최종정정본)_★재결 보상액 산정조서(10.04.20)_경산 기본조사서 결과 보고서(분묘)-12.07.26" xfId="2312"/>
    <cellStyle name="콤_대합산업단지 편입물건조서(최종정정본)_★재결 보상액 산정조서(10.04.20)_경산 기본조사서 결과 보고서(영농)-2012.07.29" xfId="2313"/>
    <cellStyle name="콤_대합산업단지 편입물건조서(최종정정본)_★재결 보상액 산정조서(10.04.20)_경산 기본조사서 결과 보고서-2012.07.17(분묘조서)최종" xfId="2314"/>
    <cellStyle name="콤_대합산업단지 편입물건조서(최종정정본)_★재결 보상액 산정조서(10.04.20)_경산 기본조사서 결과 보고서-2012.07.18" xfId="2315"/>
    <cellStyle name="콤_대합산업단지 편입물건조서(최종정정본)_★재결 보상액 산정조서(10.04.20)_경산 기본조사서 결과 보고서-2012.07.19(출력용)" xfId="2316"/>
    <cellStyle name="콤_대합산업단지 편입물건조서(최종정정본)_★재결 보상액 산정조서(10.04.20)_경산 기본조사서 결과 보고서-2012.07.23" xfId="2317"/>
    <cellStyle name="콤_대합산업단지 편입물건조서(최종정정본)_★재결 보상액 산정조서(10.04.20)_경산 기본조사서 결과 보고서-2012.07.28" xfId="2318"/>
    <cellStyle name="콤_대합산업단지 편입물건조서(최종정정본)_★재결 보상액 산정조서(10.04.20)_경산 기본조사서 결과 보고서-2012.07.29" xfId="2319"/>
    <cellStyle name="콤_대합산업단지 편입물건조서(최종정정본)_★재결 보상액 산정조서(10.04.20)_경산 기본조사서 결과 보고서-2012.07.30" xfId="2320"/>
    <cellStyle name="콤_대합산업단지 편입물건조서(최종정정본)_★재결 보상액 산정조서(10.04.20)_경산 기본조사서 결과 보고서-2012.08.05" xfId="2321"/>
    <cellStyle name="콤_대합산업단지 편입물건조서(최종정정본)_★재결 보상액 산정조서(10.04.20)_경산 전체토지조서 1(10.26일)" xfId="5098"/>
    <cellStyle name="콤_대합산업단지 편입물건조서(최종정정본)_★재결 보상액 산정조서(10.04.20)_경산 전체토지조서 2(10.26일)" xfId="5099"/>
    <cellStyle name="콤_대합산업단지 편입물건조서(최종정정본)_★재결 보상액 산정조서(10.04.20)_경산 전체토지조서-12.08.17" xfId="5100"/>
    <cellStyle name="콤_대합산업단지 편입물건조서(최종정정본)_★재결 보상액 산정조서(10.04.20)_물건조서(1단계완료)-지번별수정" xfId="5101"/>
    <cellStyle name="콤_대합산업단지 편입물건조서(최종정정본)_★재결 보상액 산정조서(10.04.20)_영농조서-수정.1024" xfId="5102"/>
    <cellStyle name="콤_대합산업단지 편입물건조서(최종정정본)_★재결 보상액 산정조서(10.04.20)_토지조서(전체. 기본조사서 번호순)" xfId="5103"/>
    <cellStyle name="콤_대합산업단지 편입물건조서(최종정정본)_경산 기본조사서 결과 보고서(분묘)-12.07.26" xfId="2322"/>
    <cellStyle name="콤_대합산업단지 편입물건조서(최종정정본)_경산 기본조사서 결과 보고서(영농)-2012.07.29" xfId="2323"/>
    <cellStyle name="콤_대합산업단지 편입물건조서(최종정정본)_경산 기본조사서 결과 보고서-2012.07.17(분묘조서)최종" xfId="2324"/>
    <cellStyle name="콤_대합산업단지 편입물건조서(최종정정본)_경산 기본조사서 결과 보고서-2012.07.18" xfId="2325"/>
    <cellStyle name="콤_대합산업단지 편입물건조서(최종정정본)_경산 기본조사서 결과 보고서-2012.07.19(출력용)" xfId="2326"/>
    <cellStyle name="콤_대합산업단지 편입물건조서(최종정정본)_경산 기본조사서 결과 보고서-2012.07.23" xfId="2327"/>
    <cellStyle name="콤_대합산업단지 편입물건조서(최종정정본)_경산 기본조사서 결과 보고서-2012.07.28" xfId="2328"/>
    <cellStyle name="콤_대합산업단지 편입물건조서(최종정정본)_경산 기본조사서 결과 보고서-2012.07.29" xfId="2329"/>
    <cellStyle name="콤_대합산업단지 편입물건조서(최종정정본)_경산 기본조사서 결과 보고서-2012.07.30" xfId="2330"/>
    <cellStyle name="콤_대합산업단지 편입물건조서(최종정정본)_경산 기본조사서 결과 보고서-2012.08.05" xfId="2331"/>
    <cellStyle name="콤_대합산업단지 편입물건조서(최종정정본)_경산 전체토지조서 1(10.26일)" xfId="5104"/>
    <cellStyle name="콤_대합산업단지 편입물건조서(최종정정본)_경산 전체토지조서 2(10.26일)" xfId="5105"/>
    <cellStyle name="콤_대합산업단지 편입물건조서(최종정정본)_경산 전체토지조서-12.08.17" xfId="5106"/>
    <cellStyle name="콤_대합산업단지 편입물건조서(최종정정본)_대상재산 지번별 상세확인내역-2009.1(도귀속협의결과)" xfId="2332"/>
    <cellStyle name="콤_대합산업단지 편입물건조서(최종정정본)_대상재산 지번별 상세확인내역-2009.1(도귀속협의결과) 2" xfId="5107"/>
    <cellStyle name="콤_대합산업단지 편입물건조서(최종정정본)_대상재산 지번별 상세확인내역-2009.1(도귀속협의결과)_경산 기본조사서 결과 보고서(분묘)-12.07.26" xfId="2333"/>
    <cellStyle name="콤_대합산업단지 편입물건조서(최종정정본)_대상재산 지번별 상세확인내역-2009.1(도귀속협의결과)_경산 기본조사서 결과 보고서(영농)-2012.07.29" xfId="2334"/>
    <cellStyle name="콤_대합산업단지 편입물건조서(최종정정본)_대상재산 지번별 상세확인내역-2009.1(도귀속협의결과)_경산 기본조사서 결과 보고서-2012.07.17(분묘조서)최종" xfId="2335"/>
    <cellStyle name="콤_대합산업단지 편입물건조서(최종정정본)_대상재산 지번별 상세확인내역-2009.1(도귀속협의결과)_경산 기본조사서 결과 보고서-2012.07.18" xfId="2336"/>
    <cellStyle name="콤_대합산업단지 편입물건조서(최종정정본)_대상재산 지번별 상세확인내역-2009.1(도귀속협의결과)_경산 기본조사서 결과 보고서-2012.07.19(출력용)" xfId="2337"/>
    <cellStyle name="콤_대합산업단지 편입물건조서(최종정정본)_대상재산 지번별 상세확인내역-2009.1(도귀속협의결과)_경산 기본조사서 결과 보고서-2012.07.23" xfId="2338"/>
    <cellStyle name="콤_대합산업단지 편입물건조서(최종정정본)_대상재산 지번별 상세확인내역-2009.1(도귀속협의결과)_경산 기본조사서 결과 보고서-2012.07.28" xfId="2339"/>
    <cellStyle name="콤_대합산업단지 편입물건조서(최종정정본)_대상재산 지번별 상세확인내역-2009.1(도귀속협의결과)_경산 기본조사서 결과 보고서-2012.07.29" xfId="2340"/>
    <cellStyle name="콤_대합산업단지 편입물건조서(최종정정본)_대상재산 지번별 상세확인내역-2009.1(도귀속협의결과)_경산 기본조사서 결과 보고서-2012.07.30" xfId="2341"/>
    <cellStyle name="콤_대합산업단지 편입물건조서(최종정정본)_대상재산 지번별 상세확인내역-2009.1(도귀속협의결과)_경산 기본조사서 결과 보고서-2012.08.05" xfId="2342"/>
    <cellStyle name="콤_대합산업단지 편입물건조서(최종정정본)_대상재산 지번별 상세확인내역-2009.1(도귀속협의결과)_경산 전체토지조서 1(10.26일)" xfId="5108"/>
    <cellStyle name="콤_대합산업단지 편입물건조서(최종정정본)_대상재산 지번별 상세확인내역-2009.1(도귀속협의결과)_경산 전체토지조서 2(10.26일)" xfId="5109"/>
    <cellStyle name="콤_대합산업단지 편입물건조서(최종정정본)_대상재산 지번별 상세확인내역-2009.1(도귀속협의결과)_경산 전체토지조서-12.08.17" xfId="5110"/>
    <cellStyle name="콤_대합산업단지 편입물건조서(최종정정본)_대상재산 지번별 상세확인내역-2009.1(도귀속협의결과)_물건조서(1단계완료)-지번별수정" xfId="5111"/>
    <cellStyle name="콤_대합산업단지 편입물건조서(최종정정본)_대상재산 지번별 상세확인내역-2009.1(도귀속협의결과)_영농조서-수정.1024" xfId="5112"/>
    <cellStyle name="콤_대합산업단지 편입물건조서(최종정정본)_대상재산 지번별 상세확인내역-2009.1(도귀속협의결과)_토지조서(전체. 기본조사서 번호순)" xfId="5113"/>
    <cellStyle name="콤_대합산업단지 편입물건조서(최종정정본)_대합산단 편입물건 총괄표(09.08.01)" xfId="2343"/>
    <cellStyle name="콤_대합산업단지 편입물건조서(최종정정본)_대합산단 편입물건 총괄표(09.08.01) 2" xfId="5114"/>
    <cellStyle name="콤_대합산업단지 편입물건조서(최종정정본)_대합산단 편입물건 총괄표(09.08.01)_경산 기본조사서 결과 보고서(분묘)-12.07.26" xfId="2344"/>
    <cellStyle name="콤_대합산업단지 편입물건조서(최종정정본)_대합산단 편입물건 총괄표(09.08.01)_경산 기본조사서 결과 보고서(영농)-2012.07.29" xfId="2345"/>
    <cellStyle name="콤_대합산업단지 편입물건조서(최종정정본)_대합산단 편입물건 총괄표(09.08.01)_경산 기본조사서 결과 보고서-2012.07.17(분묘조서)최종" xfId="2346"/>
    <cellStyle name="콤_대합산업단지 편입물건조서(최종정정본)_대합산단 편입물건 총괄표(09.08.01)_경산 기본조사서 결과 보고서-2012.07.18" xfId="2347"/>
    <cellStyle name="콤_대합산업단지 편입물건조서(최종정정본)_대합산단 편입물건 총괄표(09.08.01)_경산 기본조사서 결과 보고서-2012.07.19(출력용)" xfId="2348"/>
    <cellStyle name="콤_대합산업단지 편입물건조서(최종정정본)_대합산단 편입물건 총괄표(09.08.01)_경산 기본조사서 결과 보고서-2012.07.23" xfId="2349"/>
    <cellStyle name="콤_대합산업단지 편입물건조서(최종정정본)_대합산단 편입물건 총괄표(09.08.01)_경산 기본조사서 결과 보고서-2012.07.28" xfId="2350"/>
    <cellStyle name="콤_대합산업단지 편입물건조서(최종정정본)_대합산단 편입물건 총괄표(09.08.01)_경산 기본조사서 결과 보고서-2012.07.29" xfId="2351"/>
    <cellStyle name="콤_대합산업단지 편입물건조서(최종정정본)_대합산단 편입물건 총괄표(09.08.01)_경산 기본조사서 결과 보고서-2012.07.30" xfId="2352"/>
    <cellStyle name="콤_대합산업단지 편입물건조서(최종정정본)_대합산단 편입물건 총괄표(09.08.01)_경산 기본조사서 결과 보고서-2012.08.05" xfId="2353"/>
    <cellStyle name="콤_대합산업단지 편입물건조서(최종정정본)_대합산단 편입물건 총괄표(09.08.01)_경산 전체토지조서 1(10.26일)" xfId="5115"/>
    <cellStyle name="콤_대합산업단지 편입물건조서(최종정정본)_대합산단 편입물건 총괄표(09.08.01)_경산 전체토지조서 2(10.26일)" xfId="5116"/>
    <cellStyle name="콤_대합산업단지 편입물건조서(최종정정본)_대합산단 편입물건 총괄표(09.08.01)_경산 전체토지조서-12.08.17" xfId="5117"/>
    <cellStyle name="콤_대합산업단지 편입물건조서(최종정정본)_대합산단 편입물건 총괄표(09.08.01)_물건조서(1단계완료)-지번별수정" xfId="5118"/>
    <cellStyle name="콤_대합산업단지 편입물건조서(최종정정본)_대합산단 편입물건 총괄표(09.08.01)_영농조서-수정.1024" xfId="5119"/>
    <cellStyle name="콤_대합산업단지 편입물건조서(최종정정본)_대합산단 편입물건 총괄표(09.08.01)_토지조서(전체. 기본조사서 번호순)" xfId="5120"/>
    <cellStyle name="콤_대합산업단지 편입물건조서(최종정정본)_대합산단_보상액_분석(09.6.11)-최종" xfId="2354"/>
    <cellStyle name="콤_대합산업단지 편입물건조서(최종정정본)_대합산단_보상액_분석(09.6.11)-최종 2" xfId="5121"/>
    <cellStyle name="콤_대합산업단지 편입물건조서(최종정정본)_대합산단_보상액_분석(09.6.11)-최종_경산 기본조사서 결과 보고서(분묘)-12.07.26" xfId="2355"/>
    <cellStyle name="콤_대합산업단지 편입물건조서(최종정정본)_대합산단_보상액_분석(09.6.11)-최종_경산 기본조사서 결과 보고서(영농)-2012.07.29" xfId="2356"/>
    <cellStyle name="콤_대합산업단지 편입물건조서(최종정정본)_대합산단_보상액_분석(09.6.11)-최종_경산 기본조사서 결과 보고서-2012.07.17(분묘조서)최종" xfId="2357"/>
    <cellStyle name="콤_대합산업단지 편입물건조서(최종정정본)_대합산단_보상액_분석(09.6.11)-최종_경산 기본조사서 결과 보고서-2012.07.18" xfId="2358"/>
    <cellStyle name="콤_대합산업단지 편입물건조서(최종정정본)_대합산단_보상액_분석(09.6.11)-최종_경산 기본조사서 결과 보고서-2012.07.19(출력용)" xfId="2359"/>
    <cellStyle name="콤_대합산업단지 편입물건조서(최종정정본)_대합산단_보상액_분석(09.6.11)-최종_경산 기본조사서 결과 보고서-2012.07.23" xfId="2360"/>
    <cellStyle name="콤_대합산업단지 편입물건조서(최종정정본)_대합산단_보상액_분석(09.6.11)-최종_경산 기본조사서 결과 보고서-2012.07.28" xfId="2361"/>
    <cellStyle name="콤_대합산업단지 편입물건조서(최종정정본)_대합산단_보상액_분석(09.6.11)-최종_경산 기본조사서 결과 보고서-2012.07.29" xfId="2362"/>
    <cellStyle name="콤_대합산업단지 편입물건조서(최종정정본)_대합산단_보상액_분석(09.6.11)-최종_경산 기본조사서 결과 보고서-2012.07.30" xfId="2363"/>
    <cellStyle name="콤_대합산업단지 편입물건조서(최종정정본)_대합산단_보상액_분석(09.6.11)-최종_경산 기본조사서 결과 보고서-2012.08.05" xfId="2364"/>
    <cellStyle name="콤_대합산업단지 편입물건조서(최종정정본)_대합산단_보상액_분석(09.6.11)-최종_경산 전체토지조서 1(10.26일)" xfId="5122"/>
    <cellStyle name="콤_대합산업단지 편입물건조서(최종정정본)_대합산단_보상액_분석(09.6.11)-최종_경산 전체토지조서 2(10.26일)" xfId="5123"/>
    <cellStyle name="콤_대합산업단지 편입물건조서(최종정정본)_대합산단_보상액_분석(09.6.11)-최종_경산 전체토지조서-12.08.17" xfId="5124"/>
    <cellStyle name="콤_대합산업단지 편입물건조서(최종정정본)_대합산단_보상액_분석(09.6.11)-최종_물건조서(1단계완료)-지번별수정" xfId="5125"/>
    <cellStyle name="콤_대합산업단지 편입물건조서(최종정정본)_대합산단_보상액_분석(09.6.11)-최종_영농조서-수정.1024" xfId="5126"/>
    <cellStyle name="콤_대합산업단지 편입물건조서(최종정정본)_대합산단_보상액_분석(09.6.11)-최종_토지조서(전체. 기본조사서 번호순)" xfId="5127"/>
    <cellStyle name="콤_대합산업단지 편입물건조서(최종정정본)_물건조서(1단계완료)-지번별수정" xfId="5128"/>
    <cellStyle name="콤_대합산업단지 편입물건조서(최종정정본)_영농조서-수정.1024" xfId="5129"/>
    <cellStyle name="콤_대합산업단지 편입물건조서(최종정정본)_토지조서(전체. 기본조사서 번호순)" xfId="5130"/>
    <cellStyle name="콤_대합산업단지 편입물건조서_★대합산단 보상액 산정조서(09.08.07현재)" xfId="2365"/>
    <cellStyle name="콤_대합산업단지 편입물건조서_★대합산단 보상액 산정조서(09.08.07현재) 2" xfId="5131"/>
    <cellStyle name="콤_대합산업단지 편입물건조서_★대합산단 보상액 산정조서(09.08.07현재)_경산 기본조사서 결과 보고서(분묘)-12.07.26" xfId="2366"/>
    <cellStyle name="콤_대합산업단지 편입물건조서_★대합산단 보상액 산정조서(09.08.07현재)_경산 기본조사서 결과 보고서(영농)-2012.07.29" xfId="2367"/>
    <cellStyle name="콤_대합산업단지 편입물건조서_★대합산단 보상액 산정조서(09.08.07현재)_경산 기본조사서 결과 보고서-2012.07.17(분묘조서)최종" xfId="2368"/>
    <cellStyle name="콤_대합산업단지 편입물건조서_★대합산단 보상액 산정조서(09.08.07현재)_경산 기본조사서 결과 보고서-2012.07.18" xfId="2369"/>
    <cellStyle name="콤_대합산업단지 편입물건조서_★대합산단 보상액 산정조서(09.08.07현재)_경산 기본조사서 결과 보고서-2012.07.19(출력용)" xfId="2370"/>
    <cellStyle name="콤_대합산업단지 편입물건조서_★대합산단 보상액 산정조서(09.08.07현재)_경산 기본조사서 결과 보고서-2012.07.23" xfId="2371"/>
    <cellStyle name="콤_대합산업단지 편입물건조서_★대합산단 보상액 산정조서(09.08.07현재)_경산 기본조사서 결과 보고서-2012.07.28" xfId="2372"/>
    <cellStyle name="콤_대합산업단지 편입물건조서_★대합산단 보상액 산정조서(09.08.07현재)_경산 기본조사서 결과 보고서-2012.07.29" xfId="2373"/>
    <cellStyle name="콤_대합산업단지 편입물건조서_★대합산단 보상액 산정조서(09.08.07현재)_경산 기본조사서 결과 보고서-2012.07.30" xfId="2374"/>
    <cellStyle name="콤_대합산업단지 편입물건조서_★대합산단 보상액 산정조서(09.08.07현재)_경산 기본조사서 결과 보고서-2012.08.05" xfId="2375"/>
    <cellStyle name="콤_대합산업단지 편입물건조서_★대합산단 보상액 산정조서(09.08.07현재)_경산 전체토지조서 1(10.26일)" xfId="5132"/>
    <cellStyle name="콤_대합산업단지 편입물건조서_★대합산단 보상액 산정조서(09.08.07현재)_경산 전체토지조서 2(10.26일)" xfId="5133"/>
    <cellStyle name="콤_대합산업단지 편입물건조서_★대합산단 보상액 산정조서(09.08.07현재)_경산 전체토지조서-12.08.17" xfId="5134"/>
    <cellStyle name="콤_대합산업단지 편입물건조서_★대합산단 보상액 산정조서(09.08.07현재)_물건조서(1단계완료)-지번별수정" xfId="5135"/>
    <cellStyle name="콤_대합산업단지 편입물건조서_★대합산단 보상액 산정조서(09.08.07현재)_영농조서-수정.1024" xfId="5136"/>
    <cellStyle name="콤_대합산업단지 편입물건조서_★대합산단 보상액 산정조서(09.08.07현재)_토지조서(전체. 기본조사서 번호순)" xfId="5137"/>
    <cellStyle name="콤_대합산업단지 편입물건조서_★대합산단 보상액 산정조서(09.08.07현재)-수정" xfId="2376"/>
    <cellStyle name="콤_대합산업단지 편입물건조서_★대합산단 보상액 산정조서(09.08.07현재)-수정 2" xfId="5138"/>
    <cellStyle name="콤_대합산업단지 편입물건조서_★대합산단 보상액 산정조서(09.08.07현재)-수정_경산 기본조사서 결과 보고서(분묘)-12.07.26" xfId="2377"/>
    <cellStyle name="콤_대합산업단지 편입물건조서_★대합산단 보상액 산정조서(09.08.07현재)-수정_경산 기본조사서 결과 보고서(영농)-2012.07.29" xfId="2378"/>
    <cellStyle name="콤_대합산업단지 편입물건조서_★대합산단 보상액 산정조서(09.08.07현재)-수정_경산 기본조사서 결과 보고서-2012.07.17(분묘조서)최종" xfId="2379"/>
    <cellStyle name="콤_대합산업단지 편입물건조서_★대합산단 보상액 산정조서(09.08.07현재)-수정_경산 기본조사서 결과 보고서-2012.07.18" xfId="2380"/>
    <cellStyle name="콤_대합산업단지 편입물건조서_★대합산단 보상액 산정조서(09.08.07현재)-수정_경산 기본조사서 결과 보고서-2012.07.19(출력용)" xfId="2381"/>
    <cellStyle name="콤_대합산업단지 편입물건조서_★대합산단 보상액 산정조서(09.08.07현재)-수정_경산 기본조사서 결과 보고서-2012.07.23" xfId="2382"/>
    <cellStyle name="콤_대합산업단지 편입물건조서_★대합산단 보상액 산정조서(09.08.07현재)-수정_경산 기본조사서 결과 보고서-2012.07.28" xfId="2383"/>
    <cellStyle name="콤_대합산업단지 편입물건조서_★대합산단 보상액 산정조서(09.08.07현재)-수정_경산 기본조사서 결과 보고서-2012.07.29" xfId="2384"/>
    <cellStyle name="콤_대합산업단지 편입물건조서_★대합산단 보상액 산정조서(09.08.07현재)-수정_경산 기본조사서 결과 보고서-2012.07.30" xfId="2385"/>
    <cellStyle name="콤_대합산업단지 편입물건조서_★대합산단 보상액 산정조서(09.08.07현재)-수정_경산 기본조사서 결과 보고서-2012.08.05" xfId="2386"/>
    <cellStyle name="콤_대합산업단지 편입물건조서_★대합산단 보상액 산정조서(09.08.07현재)-수정_경산 전체토지조서 1(10.26일)" xfId="5139"/>
    <cellStyle name="콤_대합산업단지 편입물건조서_★대합산단 보상액 산정조서(09.08.07현재)-수정_경산 전체토지조서 2(10.26일)" xfId="5140"/>
    <cellStyle name="콤_대합산업단지 편입물건조서_★대합산단 보상액 산정조서(09.08.07현재)-수정_경산 전체토지조서-12.08.17" xfId="5141"/>
    <cellStyle name="콤_대합산업단지 편입물건조서_★대합산단 보상액 산정조서(09.08.07현재)-수정_물건조서(1단계완료)-지번별수정" xfId="5142"/>
    <cellStyle name="콤_대합산업단지 편입물건조서_★대합산단 보상액 산정조서(09.08.07현재)-수정_영농조서-수정.1024" xfId="5143"/>
    <cellStyle name="콤_대합산업단지 편입물건조서_★대합산단 보상액 산정조서(09.08.07현재)-수정_토지조서(전체. 기본조사서 번호순)" xfId="5144"/>
    <cellStyle name="콤_대합산업단지 편입물건조서_★대합산단 보상액 산정조서(09.08.11현재)" xfId="2387"/>
    <cellStyle name="콤_대합산업단지 편입물건조서_★대합산단 보상액 산정조서(09.08.11현재) 2" xfId="5145"/>
    <cellStyle name="콤_대합산업단지 편입물건조서_★대합산단 보상액 산정조서(09.08.11현재)_경산 기본조사서 결과 보고서(분묘)-12.07.26" xfId="2388"/>
    <cellStyle name="콤_대합산업단지 편입물건조서_★대합산단 보상액 산정조서(09.08.11현재)_경산 기본조사서 결과 보고서(영농)-2012.07.29" xfId="2389"/>
    <cellStyle name="콤_대합산업단지 편입물건조서_★대합산단 보상액 산정조서(09.08.11현재)_경산 기본조사서 결과 보고서-2012.07.17(분묘조서)최종" xfId="2390"/>
    <cellStyle name="콤_대합산업단지 편입물건조서_★대합산단 보상액 산정조서(09.08.11현재)_경산 기본조사서 결과 보고서-2012.07.18" xfId="2391"/>
    <cellStyle name="콤_대합산업단지 편입물건조서_★대합산단 보상액 산정조서(09.08.11현재)_경산 기본조사서 결과 보고서-2012.07.19(출력용)" xfId="2392"/>
    <cellStyle name="콤_대합산업단지 편입물건조서_★대합산단 보상액 산정조서(09.08.11현재)_경산 기본조사서 결과 보고서-2012.07.23" xfId="2393"/>
    <cellStyle name="콤_대합산업단지 편입물건조서_★대합산단 보상액 산정조서(09.08.11현재)_경산 기본조사서 결과 보고서-2012.07.28" xfId="2394"/>
    <cellStyle name="콤_대합산업단지 편입물건조서_★대합산단 보상액 산정조서(09.08.11현재)_경산 기본조사서 결과 보고서-2012.07.29" xfId="2395"/>
    <cellStyle name="콤_대합산업단지 편입물건조서_★대합산단 보상액 산정조서(09.08.11현재)_경산 기본조사서 결과 보고서-2012.07.30" xfId="2396"/>
    <cellStyle name="콤_대합산업단지 편입물건조서_★대합산단 보상액 산정조서(09.08.11현재)_경산 기본조사서 결과 보고서-2012.08.05" xfId="2397"/>
    <cellStyle name="콤_대합산업단지 편입물건조서_★대합산단 보상액 산정조서(09.08.11현재)_경산 전체토지조서 1(10.26일)" xfId="5146"/>
    <cellStyle name="콤_대합산업단지 편입물건조서_★대합산단 보상액 산정조서(09.08.11현재)_경산 전체토지조서 2(10.26일)" xfId="5147"/>
    <cellStyle name="콤_대합산업단지 편입물건조서_★대합산단 보상액 산정조서(09.08.11현재)_경산 전체토지조서-12.08.17" xfId="5148"/>
    <cellStyle name="콤_대합산업단지 편입물건조서_★대합산단 보상액 산정조서(09.08.11현재)_물건조서(1단계완료)-지번별수정" xfId="5149"/>
    <cellStyle name="콤_대합산업단지 편입물건조서_★대합산단 보상액 산정조서(09.08.11현재)_영농조서-수정.1024" xfId="5150"/>
    <cellStyle name="콤_대합산업단지 편입물건조서_★대합산단 보상액 산정조서(09.08.11현재)_토지조서(전체. 기본조사서 번호순)" xfId="5151"/>
    <cellStyle name="콤_대합산업단지 편입물건조서_★대합산단 보상액 산정조서(09.08.18현재)" xfId="2398"/>
    <cellStyle name="콤_대합산업단지 편입물건조서_★대합산단 보상액 산정조서(09.08.18현재) 2" xfId="5152"/>
    <cellStyle name="콤_대합산업단지 편입물건조서_★대합산단 보상액 산정조서(09.08.18현재)_경산 기본조사서 결과 보고서(분묘)-12.07.26" xfId="2399"/>
    <cellStyle name="콤_대합산업단지 편입물건조서_★대합산단 보상액 산정조서(09.08.18현재)_경산 기본조사서 결과 보고서(영농)-2012.07.29" xfId="2400"/>
    <cellStyle name="콤_대합산업단지 편입물건조서_★대합산단 보상액 산정조서(09.08.18현재)_경산 기본조사서 결과 보고서-2012.07.17(분묘조서)최종" xfId="2401"/>
    <cellStyle name="콤_대합산업단지 편입물건조서_★대합산단 보상액 산정조서(09.08.18현재)_경산 기본조사서 결과 보고서-2012.07.18" xfId="2402"/>
    <cellStyle name="콤_대합산업단지 편입물건조서_★대합산단 보상액 산정조서(09.08.18현재)_경산 기본조사서 결과 보고서-2012.07.19(출력용)" xfId="2403"/>
    <cellStyle name="콤_대합산업단지 편입물건조서_★대합산단 보상액 산정조서(09.08.18현재)_경산 기본조사서 결과 보고서-2012.07.23" xfId="2404"/>
    <cellStyle name="콤_대합산업단지 편입물건조서_★대합산단 보상액 산정조서(09.08.18현재)_경산 기본조사서 결과 보고서-2012.07.28" xfId="2405"/>
    <cellStyle name="콤_대합산업단지 편입물건조서_★대합산단 보상액 산정조서(09.08.18현재)_경산 기본조사서 결과 보고서-2012.07.29" xfId="2406"/>
    <cellStyle name="콤_대합산업단지 편입물건조서_★대합산단 보상액 산정조서(09.08.18현재)_경산 기본조사서 결과 보고서-2012.07.30" xfId="2407"/>
    <cellStyle name="콤_대합산업단지 편입물건조서_★대합산단 보상액 산정조서(09.08.18현재)_경산 기본조사서 결과 보고서-2012.08.05" xfId="2408"/>
    <cellStyle name="콤_대합산업단지 편입물건조서_★대합산단 보상액 산정조서(09.08.18현재)_경산 전체토지조서 1(10.26일)" xfId="5153"/>
    <cellStyle name="콤_대합산업단지 편입물건조서_★대합산단 보상액 산정조서(09.08.18현재)_경산 전체토지조서 2(10.26일)" xfId="5154"/>
    <cellStyle name="콤_대합산업단지 편입물건조서_★대합산단 보상액 산정조서(09.08.18현재)_경산 전체토지조서-12.08.17" xfId="5155"/>
    <cellStyle name="콤_대합산업단지 편입물건조서_★대합산단 보상액 산정조서(09.08.18현재)_물건조서(1단계완료)-지번별수정" xfId="5156"/>
    <cellStyle name="콤_대합산업단지 편입물건조서_★대합산단 보상액 산정조서(09.08.18현재)_영농조서-수정.1024" xfId="5157"/>
    <cellStyle name="콤_대합산업단지 편입물건조서_★대합산단 보상액 산정조서(09.08.18현재)_토지조서(전체. 기본조사서 번호순)" xfId="5158"/>
    <cellStyle name="콤_대합산업단지 편입물건조서_★대합산단 보상액 산정조서(09.08.31현재)" xfId="2409"/>
    <cellStyle name="콤_대합산업단지 편입물건조서_★대합산단 보상액 산정조서(09.08.31현재) 2" xfId="5159"/>
    <cellStyle name="콤_대합산업단지 편입물건조서_★대합산단 보상액 산정조서(09.08.31현재)_경산 기본조사서 결과 보고서(분묘)-12.07.26" xfId="2410"/>
    <cellStyle name="콤_대합산업단지 편입물건조서_★대합산단 보상액 산정조서(09.08.31현재)_경산 기본조사서 결과 보고서(영농)-2012.07.29" xfId="2411"/>
    <cellStyle name="콤_대합산업단지 편입물건조서_★대합산단 보상액 산정조서(09.08.31현재)_경산 기본조사서 결과 보고서-2012.07.17(분묘조서)최종" xfId="2412"/>
    <cellStyle name="콤_대합산업단지 편입물건조서_★대합산단 보상액 산정조서(09.08.31현재)_경산 기본조사서 결과 보고서-2012.07.18" xfId="2413"/>
    <cellStyle name="콤_대합산업단지 편입물건조서_★대합산단 보상액 산정조서(09.08.31현재)_경산 기본조사서 결과 보고서-2012.07.19(출력용)" xfId="2414"/>
    <cellStyle name="콤_대합산업단지 편입물건조서_★대합산단 보상액 산정조서(09.08.31현재)_경산 기본조사서 결과 보고서-2012.07.23" xfId="2415"/>
    <cellStyle name="콤_대합산업단지 편입물건조서_★대합산단 보상액 산정조서(09.08.31현재)_경산 기본조사서 결과 보고서-2012.07.28" xfId="2416"/>
    <cellStyle name="콤_대합산업단지 편입물건조서_★대합산단 보상액 산정조서(09.08.31현재)_경산 기본조사서 결과 보고서-2012.07.29" xfId="2417"/>
    <cellStyle name="콤_대합산업단지 편입물건조서_★대합산단 보상액 산정조서(09.08.31현재)_경산 기본조사서 결과 보고서-2012.07.30" xfId="2418"/>
    <cellStyle name="콤_대합산업단지 편입물건조서_★대합산단 보상액 산정조서(09.08.31현재)_경산 기본조사서 결과 보고서-2012.08.05" xfId="2419"/>
    <cellStyle name="콤_대합산업단지 편입물건조서_★대합산단 보상액 산정조서(09.08.31현재)_경산 전체토지조서 1(10.26일)" xfId="5160"/>
    <cellStyle name="콤_대합산업단지 편입물건조서_★대합산단 보상액 산정조서(09.08.31현재)_경산 전체토지조서 2(10.26일)" xfId="5161"/>
    <cellStyle name="콤_대합산업단지 편입물건조서_★대합산단 보상액 산정조서(09.08.31현재)_경산 전체토지조서-12.08.17" xfId="5162"/>
    <cellStyle name="콤_대합산업단지 편입물건조서_★대합산단 보상액 산정조서(09.08.31현재)_물건조서(1단계완료)-지번별수정" xfId="5163"/>
    <cellStyle name="콤_대합산업단지 편입물건조서_★대합산단 보상액 산정조서(09.08.31현재)_영농조서-수정.1024" xfId="5164"/>
    <cellStyle name="콤_대합산업단지 편입물건조서_★대합산단 보상액 산정조서(09.08.31현재)_토지조서(전체. 기본조사서 번호순)" xfId="5165"/>
    <cellStyle name="콤_대합산업단지 편입물건조서_★대합산단 보상액 산정조서(09.09.01현재)" xfId="2420"/>
    <cellStyle name="콤_대합산업단지 편입물건조서_★대합산단 보상액 산정조서(09.09.01현재) 2" xfId="5166"/>
    <cellStyle name="콤_대합산업단지 편입물건조서_★대합산단 보상액 산정조서(09.09.01현재)_경산 기본조사서 결과 보고서(분묘)-12.07.26" xfId="2421"/>
    <cellStyle name="콤_대합산업단지 편입물건조서_★대합산단 보상액 산정조서(09.09.01현재)_경산 기본조사서 결과 보고서(영농)-2012.07.29" xfId="2422"/>
    <cellStyle name="콤_대합산업단지 편입물건조서_★대합산단 보상액 산정조서(09.09.01현재)_경산 기본조사서 결과 보고서-2012.07.17(분묘조서)최종" xfId="2423"/>
    <cellStyle name="콤_대합산업단지 편입물건조서_★대합산단 보상액 산정조서(09.09.01현재)_경산 기본조사서 결과 보고서-2012.07.18" xfId="2424"/>
    <cellStyle name="콤_대합산업단지 편입물건조서_★대합산단 보상액 산정조서(09.09.01현재)_경산 기본조사서 결과 보고서-2012.07.19(출력용)" xfId="2425"/>
    <cellStyle name="콤_대합산업단지 편입물건조서_★대합산단 보상액 산정조서(09.09.01현재)_경산 기본조사서 결과 보고서-2012.07.23" xfId="2426"/>
    <cellStyle name="콤_대합산업단지 편입물건조서_★대합산단 보상액 산정조서(09.09.01현재)_경산 기본조사서 결과 보고서-2012.07.28" xfId="2427"/>
    <cellStyle name="콤_대합산업단지 편입물건조서_★대합산단 보상액 산정조서(09.09.01현재)_경산 기본조사서 결과 보고서-2012.07.29" xfId="2428"/>
    <cellStyle name="콤_대합산업단지 편입물건조서_★대합산단 보상액 산정조서(09.09.01현재)_경산 기본조사서 결과 보고서-2012.07.30" xfId="2429"/>
    <cellStyle name="콤_대합산업단지 편입물건조서_★대합산단 보상액 산정조서(09.09.01현재)_경산 기본조사서 결과 보고서-2012.08.05" xfId="2430"/>
    <cellStyle name="콤_대합산업단지 편입물건조서_★대합산단 보상액 산정조서(09.09.01현재)_경산 전체토지조서 1(10.26일)" xfId="5167"/>
    <cellStyle name="콤_대합산업단지 편입물건조서_★대합산단 보상액 산정조서(09.09.01현재)_경산 전체토지조서 2(10.26일)" xfId="5168"/>
    <cellStyle name="콤_대합산업단지 편입물건조서_★대합산단 보상액 산정조서(09.09.01현재)_경산 전체토지조서-12.08.17" xfId="5169"/>
    <cellStyle name="콤_대합산업단지 편입물건조서_★대합산단 보상액 산정조서(09.09.01현재)_물건조서(1단계완료)-지번별수정" xfId="5170"/>
    <cellStyle name="콤_대합산업단지 편입물건조서_★대합산단 보상액 산정조서(09.09.01현재)_영농조서-수정.1024" xfId="5171"/>
    <cellStyle name="콤_대합산업단지 편입물건조서_★대합산단 보상액 산정조서(09.09.01현재)_토지조서(전체. 기본조사서 번호순)" xfId="5172"/>
    <cellStyle name="콤_대합산업단지 편입물건조서_★대합산단 보상액 산정조서(10.01.07현재)" xfId="2431"/>
    <cellStyle name="콤_대합산업단지 편입물건조서_★대합산단 보상액 산정조서(10.01.07현재) 2" xfId="5173"/>
    <cellStyle name="콤_대합산업단지 편입물건조서_★대합산단 보상액 산정조서(10.01.07현재)_경산 기본조사서 결과 보고서(분묘)-12.07.26" xfId="2432"/>
    <cellStyle name="콤_대합산업단지 편입물건조서_★대합산단 보상액 산정조서(10.01.07현재)_경산 기본조사서 결과 보고서(영농)-2012.07.29" xfId="2433"/>
    <cellStyle name="콤_대합산업단지 편입물건조서_★대합산단 보상액 산정조서(10.01.07현재)_경산 기본조사서 결과 보고서-2012.07.17(분묘조서)최종" xfId="2434"/>
    <cellStyle name="콤_대합산업단지 편입물건조서_★대합산단 보상액 산정조서(10.01.07현재)_경산 기본조사서 결과 보고서-2012.07.18" xfId="2435"/>
    <cellStyle name="콤_대합산업단지 편입물건조서_★대합산단 보상액 산정조서(10.01.07현재)_경산 기본조사서 결과 보고서-2012.07.19(출력용)" xfId="2436"/>
    <cellStyle name="콤_대합산업단지 편입물건조서_★대합산단 보상액 산정조서(10.01.07현재)_경산 기본조사서 결과 보고서-2012.07.23" xfId="2437"/>
    <cellStyle name="콤_대합산업단지 편입물건조서_★대합산단 보상액 산정조서(10.01.07현재)_경산 기본조사서 결과 보고서-2012.07.28" xfId="2438"/>
    <cellStyle name="콤_대합산업단지 편입물건조서_★대합산단 보상액 산정조서(10.01.07현재)_경산 기본조사서 결과 보고서-2012.07.29" xfId="2439"/>
    <cellStyle name="콤_대합산업단지 편입물건조서_★대합산단 보상액 산정조서(10.01.07현재)_경산 기본조사서 결과 보고서-2012.07.30" xfId="2440"/>
    <cellStyle name="콤_대합산업단지 편입물건조서_★대합산단 보상액 산정조서(10.01.07현재)_경산 기본조사서 결과 보고서-2012.08.05" xfId="2441"/>
    <cellStyle name="콤_대합산업단지 편입물건조서_★대합산단 보상액 산정조서(10.01.07현재)_경산 전체토지조서 1(10.26일)" xfId="5174"/>
    <cellStyle name="콤_대합산업단지 편입물건조서_★대합산단 보상액 산정조서(10.01.07현재)_경산 전체토지조서 2(10.26일)" xfId="5175"/>
    <cellStyle name="콤_대합산업단지 편입물건조서_★대합산단 보상액 산정조서(10.01.07현재)_경산 전체토지조서-12.08.17" xfId="5176"/>
    <cellStyle name="콤_대합산업단지 편입물건조서_★대합산단 보상액 산정조서(10.01.07현재)_물건조서(1단계완료)-지번별수정" xfId="5177"/>
    <cellStyle name="콤_대합산업단지 편입물건조서_★대합산단 보상액 산정조서(10.01.07현재)_영농조서-수정.1024" xfId="5178"/>
    <cellStyle name="콤_대합산업단지 편입물건조서_★대합산단 보상액 산정조서(10.01.07현재)_토지조서(전체. 기본조사서 번호순)" xfId="5179"/>
    <cellStyle name="콤_대합산업단지 편입물건조서_★대합산단 보상액 산정조서(10.04.20)-수용계약용" xfId="2442"/>
    <cellStyle name="콤_대합산업단지 편입물건조서_★대합산단 보상액 산정조서(10.04.20)-수용계약용 2" xfId="5180"/>
    <cellStyle name="콤_대합산업단지 편입물건조서_★대합산단 보상액 산정조서(10.04.20)-수용계약용_경산 기본조사서 결과 보고서(분묘)-12.07.26" xfId="2443"/>
    <cellStyle name="콤_대합산업단지 편입물건조서_★대합산단 보상액 산정조서(10.04.20)-수용계약용_경산 기본조사서 결과 보고서(영농)-2012.07.29" xfId="2444"/>
    <cellStyle name="콤_대합산업단지 편입물건조서_★대합산단 보상액 산정조서(10.04.20)-수용계약용_경산 기본조사서 결과 보고서-2012.07.17(분묘조서)최종" xfId="2445"/>
    <cellStyle name="콤_대합산업단지 편입물건조서_★대합산단 보상액 산정조서(10.04.20)-수용계약용_경산 기본조사서 결과 보고서-2012.07.18" xfId="2446"/>
    <cellStyle name="콤_대합산업단지 편입물건조서_★대합산단 보상액 산정조서(10.04.20)-수용계약용_경산 기본조사서 결과 보고서-2012.07.19(출력용)" xfId="2447"/>
    <cellStyle name="콤_대합산업단지 편입물건조서_★대합산단 보상액 산정조서(10.04.20)-수용계약용_경산 기본조사서 결과 보고서-2012.07.23" xfId="2448"/>
    <cellStyle name="콤_대합산업단지 편입물건조서_★대합산단 보상액 산정조서(10.04.20)-수용계약용_경산 기본조사서 결과 보고서-2012.07.28" xfId="2449"/>
    <cellStyle name="콤_대합산업단지 편입물건조서_★대합산단 보상액 산정조서(10.04.20)-수용계약용_경산 기본조사서 결과 보고서-2012.07.29" xfId="2450"/>
    <cellStyle name="콤_대합산업단지 편입물건조서_★대합산단 보상액 산정조서(10.04.20)-수용계약용_경산 기본조사서 결과 보고서-2012.07.30" xfId="2451"/>
    <cellStyle name="콤_대합산업단지 편입물건조서_★대합산단 보상액 산정조서(10.04.20)-수용계약용_경산 기본조사서 결과 보고서-2012.08.05" xfId="2452"/>
    <cellStyle name="콤_대합산업단지 편입물건조서_★대합산단 보상액 산정조서(10.04.20)-수용계약용_경산 전체토지조서 1(10.26일)" xfId="5181"/>
    <cellStyle name="콤_대합산업단지 편입물건조서_★대합산단 보상액 산정조서(10.04.20)-수용계약용_경산 전체토지조서 2(10.26일)" xfId="5182"/>
    <cellStyle name="콤_대합산업단지 편입물건조서_★대합산단 보상액 산정조서(10.04.20)-수용계약용_경산 전체토지조서-12.08.17" xfId="5183"/>
    <cellStyle name="콤_대합산업단지 편입물건조서_★대합산단 보상액 산정조서(10.04.20)-수용계약용_물건조서(1단계완료)-지번별수정" xfId="5184"/>
    <cellStyle name="콤_대합산업단지 편입물건조서_★대합산단 보상액 산정조서(10.04.20)-수용계약용_영농조서-수정.1024" xfId="5185"/>
    <cellStyle name="콤_대합산업단지 편입물건조서_★대합산단 보상액 산정조서(10.04.20)-수용계약용_토지조서(전체. 기본조사서 번호순)" xfId="5186"/>
    <cellStyle name="콤_대합산업단지 편입물건조서_★대합산단 보상액 산정조서(10.04.22)" xfId="2453"/>
    <cellStyle name="콤_대합산업단지 편입물건조서_★대합산단 보상액 산정조서(10.04.22) 2" xfId="5187"/>
    <cellStyle name="콤_대합산업단지 편입물건조서_★대합산단 보상액 산정조서(10.04.22)_경산 기본조사서 결과 보고서(분묘)-12.07.26" xfId="2454"/>
    <cellStyle name="콤_대합산업단지 편입물건조서_★대합산단 보상액 산정조서(10.04.22)_경산 기본조사서 결과 보고서(영농)-2012.07.29" xfId="2455"/>
    <cellStyle name="콤_대합산업단지 편입물건조서_★대합산단 보상액 산정조서(10.04.22)_경산 기본조사서 결과 보고서-2012.07.17(분묘조서)최종" xfId="2456"/>
    <cellStyle name="콤_대합산업단지 편입물건조서_★대합산단 보상액 산정조서(10.04.22)_경산 기본조사서 결과 보고서-2012.07.18" xfId="2457"/>
    <cellStyle name="콤_대합산업단지 편입물건조서_★대합산단 보상액 산정조서(10.04.22)_경산 기본조사서 결과 보고서-2012.07.19(출력용)" xfId="2458"/>
    <cellStyle name="콤_대합산업단지 편입물건조서_★대합산단 보상액 산정조서(10.04.22)_경산 기본조사서 결과 보고서-2012.07.23" xfId="2459"/>
    <cellStyle name="콤_대합산업단지 편입물건조서_★대합산단 보상액 산정조서(10.04.22)_경산 기본조사서 결과 보고서-2012.07.28" xfId="2460"/>
    <cellStyle name="콤_대합산업단지 편입물건조서_★대합산단 보상액 산정조서(10.04.22)_경산 기본조사서 결과 보고서-2012.07.29" xfId="2461"/>
    <cellStyle name="콤_대합산업단지 편입물건조서_★대합산단 보상액 산정조서(10.04.22)_경산 기본조사서 결과 보고서-2012.07.30" xfId="2462"/>
    <cellStyle name="콤_대합산업단지 편입물건조서_★대합산단 보상액 산정조서(10.04.22)_경산 기본조사서 결과 보고서-2012.08.05" xfId="2463"/>
    <cellStyle name="콤_대합산업단지 편입물건조서_★대합산단 보상액 산정조서(10.04.22)_경산 전체토지조서 1(10.26일)" xfId="5188"/>
    <cellStyle name="콤_대합산업단지 편입물건조서_★대합산단 보상액 산정조서(10.04.22)_경산 전체토지조서 2(10.26일)" xfId="5189"/>
    <cellStyle name="콤_대합산업단지 편입물건조서_★대합산단 보상액 산정조서(10.04.22)_경산 전체토지조서-12.08.17" xfId="5190"/>
    <cellStyle name="콤_대합산업단지 편입물건조서_★대합산단 보상액 산정조서(10.04.22)_물건조서(1단계완료)-지번별수정" xfId="5191"/>
    <cellStyle name="콤_대합산업단지 편입물건조서_★대합산단 보상액 산정조서(10.04.22)_영농조서-수정.1024" xfId="5192"/>
    <cellStyle name="콤_대합산업단지 편입물건조서_★대합산단 보상액 산정조서(10.04.22)_토지조서(전체. 기본조사서 번호순)" xfId="5193"/>
    <cellStyle name="콤_대합산업단지 편입물건조서_★대합산단 보상액 산정조서(10.04.29)" xfId="2464"/>
    <cellStyle name="콤_대합산업단지 편입물건조서_★대합산단 보상액 산정조서(10.04.29) 2" xfId="5194"/>
    <cellStyle name="콤_대합산업단지 편입물건조서_★대합산단 보상액 산정조서(10.04.29)_경산 기본조사서 결과 보고서(분묘)-12.07.26" xfId="2465"/>
    <cellStyle name="콤_대합산업단지 편입물건조서_★대합산단 보상액 산정조서(10.04.29)_경산 기본조사서 결과 보고서(영농)-2012.07.29" xfId="2466"/>
    <cellStyle name="콤_대합산업단지 편입물건조서_★대합산단 보상액 산정조서(10.04.29)_경산 기본조사서 결과 보고서-2012.07.17(분묘조서)최종" xfId="2467"/>
    <cellStyle name="콤_대합산업단지 편입물건조서_★대합산단 보상액 산정조서(10.04.29)_경산 기본조사서 결과 보고서-2012.07.18" xfId="2468"/>
    <cellStyle name="콤_대합산업단지 편입물건조서_★대합산단 보상액 산정조서(10.04.29)_경산 기본조사서 결과 보고서-2012.07.19(출력용)" xfId="2469"/>
    <cellStyle name="콤_대합산업단지 편입물건조서_★대합산단 보상액 산정조서(10.04.29)_경산 기본조사서 결과 보고서-2012.07.23" xfId="2470"/>
    <cellStyle name="콤_대합산업단지 편입물건조서_★대합산단 보상액 산정조서(10.04.29)_경산 기본조사서 결과 보고서-2012.07.28" xfId="2471"/>
    <cellStyle name="콤_대합산업단지 편입물건조서_★대합산단 보상액 산정조서(10.04.29)_경산 기본조사서 결과 보고서-2012.07.29" xfId="2472"/>
    <cellStyle name="콤_대합산업단지 편입물건조서_★대합산단 보상액 산정조서(10.04.29)_경산 기본조사서 결과 보고서-2012.07.30" xfId="2473"/>
    <cellStyle name="콤_대합산업단지 편입물건조서_★대합산단 보상액 산정조서(10.04.29)_경산 기본조사서 결과 보고서-2012.08.05" xfId="2474"/>
    <cellStyle name="콤_대합산업단지 편입물건조서_★대합산단 보상액 산정조서(10.04.29)_경산 전체토지조서 1(10.26일)" xfId="5195"/>
    <cellStyle name="콤_대합산업단지 편입물건조서_★대합산단 보상액 산정조서(10.04.29)_경산 전체토지조서 2(10.26일)" xfId="5196"/>
    <cellStyle name="콤_대합산업단지 편입물건조서_★대합산단 보상액 산정조서(10.04.29)_경산 전체토지조서-12.08.17" xfId="5197"/>
    <cellStyle name="콤_대합산업단지 편입물건조서_★대합산단 보상액 산정조서(10.04.29)_물건조서(1단계완료)-지번별수정" xfId="5198"/>
    <cellStyle name="콤_대합산업단지 편입물건조서_★대합산단 보상액 산정조서(10.04.29)_영농조서-수정.1024" xfId="5199"/>
    <cellStyle name="콤_대합산업단지 편입물건조서_★대합산단 보상액 산정조서(10.04.29)_토지조서(전체. 기본조사서 번호순)" xfId="5200"/>
    <cellStyle name="콤_대합산업단지 편입물건조서_★대합산단 보상액 산정조서(10.08.06)" xfId="2475"/>
    <cellStyle name="콤_대합산업단지 편입물건조서_★대합산단 보상액 산정조서(10.08.06) 2" xfId="5201"/>
    <cellStyle name="콤_대합산업단지 편입물건조서_★대합산단 보상액 산정조서(10.08.06)_경산 기본조사서 결과 보고서(분묘)-12.07.26" xfId="2476"/>
    <cellStyle name="콤_대합산업단지 편입물건조서_★대합산단 보상액 산정조서(10.08.06)_경산 기본조사서 결과 보고서(영농)-2012.07.29" xfId="2477"/>
    <cellStyle name="콤_대합산업단지 편입물건조서_★대합산단 보상액 산정조서(10.08.06)_경산 기본조사서 결과 보고서-2012.07.17(분묘조서)최종" xfId="2478"/>
    <cellStyle name="콤_대합산업단지 편입물건조서_★대합산단 보상액 산정조서(10.08.06)_경산 기본조사서 결과 보고서-2012.07.18" xfId="2479"/>
    <cellStyle name="콤_대합산업단지 편입물건조서_★대합산단 보상액 산정조서(10.08.06)_경산 기본조사서 결과 보고서-2012.07.19(출력용)" xfId="2480"/>
    <cellStyle name="콤_대합산업단지 편입물건조서_★대합산단 보상액 산정조서(10.08.06)_경산 기본조사서 결과 보고서-2012.07.23" xfId="2481"/>
    <cellStyle name="콤_대합산업단지 편입물건조서_★대합산단 보상액 산정조서(10.08.06)_경산 기본조사서 결과 보고서-2012.07.28" xfId="2482"/>
    <cellStyle name="콤_대합산업단지 편입물건조서_★대합산단 보상액 산정조서(10.08.06)_경산 기본조사서 결과 보고서-2012.07.29" xfId="2483"/>
    <cellStyle name="콤_대합산업단지 편입물건조서_★대합산단 보상액 산정조서(10.08.06)_경산 기본조사서 결과 보고서-2012.07.30" xfId="2484"/>
    <cellStyle name="콤_대합산업단지 편입물건조서_★대합산단 보상액 산정조서(10.08.06)_경산 기본조사서 결과 보고서-2012.08.05" xfId="2485"/>
    <cellStyle name="콤_대합산업단지 편입물건조서_★대합산단 보상액 산정조서(10.08.06)_경산 전체토지조서 1(10.26일)" xfId="5202"/>
    <cellStyle name="콤_대합산업단지 편입물건조서_★대합산단 보상액 산정조서(10.08.06)_경산 전체토지조서 2(10.26일)" xfId="5203"/>
    <cellStyle name="콤_대합산업단지 편입물건조서_★대합산단 보상액 산정조서(10.08.06)_경산 전체토지조서-12.08.17" xfId="5204"/>
    <cellStyle name="콤_대합산업단지 편입물건조서_★대합산단 보상액 산정조서(10.08.06)_물건조서(1단계완료)-지번별수정" xfId="5205"/>
    <cellStyle name="콤_대합산업단지 편입물건조서_★대합산단 보상액 산정조서(10.08.06)_영농조서-수정.1024" xfId="5206"/>
    <cellStyle name="콤_대합산업단지 편입물건조서_★대합산단 보상액 산정조서(10.08.06)_토지조서(전체. 기본조사서 번호순)" xfId="5207"/>
    <cellStyle name="콤_대합산업단지 편입물건조서_★대합산단_보상액 산정조서(최과장검토파일)" xfId="2486"/>
    <cellStyle name="콤_대합산업단지 편입물건조서_★대합산단_보상액 산정조서(최과장검토파일) 2" xfId="5208"/>
    <cellStyle name="콤_대합산업단지 편입물건조서_★대합산단_보상액 산정조서(최과장검토파일)_경산 기본조사서 결과 보고서(분묘)-12.07.26" xfId="2487"/>
    <cellStyle name="콤_대합산업단지 편입물건조서_★대합산단_보상액 산정조서(최과장검토파일)_경산 기본조사서 결과 보고서(영농)-2012.07.29" xfId="2488"/>
    <cellStyle name="콤_대합산업단지 편입물건조서_★대합산단_보상액 산정조서(최과장검토파일)_경산 기본조사서 결과 보고서-2012.07.17(분묘조서)최종" xfId="2489"/>
    <cellStyle name="콤_대합산업단지 편입물건조서_★대합산단_보상액 산정조서(최과장검토파일)_경산 기본조사서 결과 보고서-2012.07.18" xfId="2490"/>
    <cellStyle name="콤_대합산업단지 편입물건조서_★대합산단_보상액 산정조서(최과장검토파일)_경산 기본조사서 결과 보고서-2012.07.19(출력용)" xfId="2491"/>
    <cellStyle name="콤_대합산업단지 편입물건조서_★대합산단_보상액 산정조서(최과장검토파일)_경산 기본조사서 결과 보고서-2012.07.23" xfId="2492"/>
    <cellStyle name="콤_대합산업단지 편입물건조서_★대합산단_보상액 산정조서(최과장검토파일)_경산 기본조사서 결과 보고서-2012.07.28" xfId="2493"/>
    <cellStyle name="콤_대합산업단지 편입물건조서_★대합산단_보상액 산정조서(최과장검토파일)_경산 기본조사서 결과 보고서-2012.07.29" xfId="2494"/>
    <cellStyle name="콤_대합산업단지 편입물건조서_★대합산단_보상액 산정조서(최과장검토파일)_경산 기본조사서 결과 보고서-2012.07.30" xfId="2495"/>
    <cellStyle name="콤_대합산업단지 편입물건조서_★대합산단_보상액 산정조서(최과장검토파일)_경산 기본조사서 결과 보고서-2012.08.05" xfId="2496"/>
    <cellStyle name="콤_대합산업단지 편입물건조서_★대합산단_보상액 산정조서(최과장검토파일)_경산 전체토지조서 1(10.26일)" xfId="5209"/>
    <cellStyle name="콤_대합산업단지 편입물건조서_★대합산단_보상액 산정조서(최과장검토파일)_경산 전체토지조서 2(10.26일)" xfId="5210"/>
    <cellStyle name="콤_대합산업단지 편입물건조서_★대합산단_보상액 산정조서(최과장검토파일)_경산 전체토지조서-12.08.17" xfId="5211"/>
    <cellStyle name="콤_대합산업단지 편입물건조서_★대합산단_보상액 산정조서(최과장검토파일)_물건조서(1단계완료)-지번별수정" xfId="5212"/>
    <cellStyle name="콤_대합산업단지 편입물건조서_★대합산단_보상액 산정조서(최과장검토파일)_영농조서-수정.1024" xfId="5213"/>
    <cellStyle name="콤_대합산업단지 편입물건조서_★대합산단_보상액 산정조서(최과장검토파일)_토지조서(전체. 기본조사서 번호순)" xfId="5214"/>
    <cellStyle name="콤_대합산업단지 편입물건조서_★재결 보상액 산정조서(10.04.20)" xfId="2497"/>
    <cellStyle name="콤_대합산업단지 편입물건조서_★재결 보상액 산정조서(10.04.20) 2" xfId="5215"/>
    <cellStyle name="콤_대합산업단지 편입물건조서_★재결 보상액 산정조서(10.04.20)_경산 기본조사서 결과 보고서(분묘)-12.07.26" xfId="2498"/>
    <cellStyle name="콤_대합산업단지 편입물건조서_★재결 보상액 산정조서(10.04.20)_경산 기본조사서 결과 보고서(영농)-2012.07.29" xfId="2499"/>
    <cellStyle name="콤_대합산업단지 편입물건조서_★재결 보상액 산정조서(10.04.20)_경산 기본조사서 결과 보고서-2012.07.17(분묘조서)최종" xfId="2500"/>
    <cellStyle name="콤_대합산업단지 편입물건조서_★재결 보상액 산정조서(10.04.20)_경산 기본조사서 결과 보고서-2012.07.18" xfId="2501"/>
    <cellStyle name="콤_대합산업단지 편입물건조서_★재결 보상액 산정조서(10.04.20)_경산 기본조사서 결과 보고서-2012.07.19(출력용)" xfId="2502"/>
    <cellStyle name="콤_대합산업단지 편입물건조서_★재결 보상액 산정조서(10.04.20)_경산 기본조사서 결과 보고서-2012.07.23" xfId="2503"/>
    <cellStyle name="콤_대합산업단지 편입물건조서_★재결 보상액 산정조서(10.04.20)_경산 기본조사서 결과 보고서-2012.07.28" xfId="2504"/>
    <cellStyle name="콤_대합산업단지 편입물건조서_★재결 보상액 산정조서(10.04.20)_경산 기본조사서 결과 보고서-2012.07.29" xfId="2505"/>
    <cellStyle name="콤_대합산업단지 편입물건조서_★재결 보상액 산정조서(10.04.20)_경산 기본조사서 결과 보고서-2012.07.30" xfId="2506"/>
    <cellStyle name="콤_대합산업단지 편입물건조서_★재결 보상액 산정조서(10.04.20)_경산 기본조사서 결과 보고서-2012.08.05" xfId="2507"/>
    <cellStyle name="콤_대합산업단지 편입물건조서_★재결 보상액 산정조서(10.04.20)_경산 전체토지조서 1(10.26일)" xfId="5216"/>
    <cellStyle name="콤_대합산업단지 편입물건조서_★재결 보상액 산정조서(10.04.20)_경산 전체토지조서 2(10.26일)" xfId="5217"/>
    <cellStyle name="콤_대합산업단지 편입물건조서_★재결 보상액 산정조서(10.04.20)_경산 전체토지조서-12.08.17" xfId="5218"/>
    <cellStyle name="콤_대합산업단지 편입물건조서_★재결 보상액 산정조서(10.04.20)_물건조서(1단계완료)-지번별수정" xfId="5219"/>
    <cellStyle name="콤_대합산업단지 편입물건조서_★재결 보상액 산정조서(10.04.20)_영농조서-수정.1024" xfId="5220"/>
    <cellStyle name="콤_대합산업단지 편입물건조서_★재결 보상액 산정조서(10.04.20)_토지조서(전체. 기본조사서 번호순)" xfId="5221"/>
    <cellStyle name="콤_대합산업단지 편입물건조서_경산 기본조사서 결과 보고서(분묘)-12.07.26" xfId="2508"/>
    <cellStyle name="콤_대합산업단지 편입물건조서_경산 기본조사서 결과 보고서(영농)-2012.07.29" xfId="2509"/>
    <cellStyle name="콤_대합산업단지 편입물건조서_경산 기본조사서 결과 보고서-2012.07.17(분묘조서)최종" xfId="2510"/>
    <cellStyle name="콤_대합산업단지 편입물건조서_경산 기본조사서 결과 보고서-2012.07.18" xfId="2511"/>
    <cellStyle name="콤_대합산업단지 편입물건조서_경산 기본조사서 결과 보고서-2012.07.19(출력용)" xfId="2512"/>
    <cellStyle name="콤_대합산업단지 편입물건조서_경산 기본조사서 결과 보고서-2012.07.23" xfId="2513"/>
    <cellStyle name="콤_대합산업단지 편입물건조서_경산 기본조사서 결과 보고서-2012.07.28" xfId="2514"/>
    <cellStyle name="콤_대합산업단지 편입물건조서_경산 기본조사서 결과 보고서-2012.07.29" xfId="2515"/>
    <cellStyle name="콤_대합산업단지 편입물건조서_경산 기본조사서 결과 보고서-2012.07.30" xfId="2516"/>
    <cellStyle name="콤_대합산업단지 편입물건조서_경산 기본조사서 결과 보고서-2012.08.05" xfId="2517"/>
    <cellStyle name="콤_대합산업단지 편입물건조서_경산 전체토지조서 1(10.26일)" xfId="5222"/>
    <cellStyle name="콤_대합산업단지 편입물건조서_경산 전체토지조서 2(10.26일)" xfId="5223"/>
    <cellStyle name="콤_대합산업단지 편입물건조서_경산 전체토지조서-12.08.17" xfId="5224"/>
    <cellStyle name="콤_대합산업단지 편입물건조서_대상재산 지번별 상세확인내역-2009.1(도귀속협의결과)" xfId="2518"/>
    <cellStyle name="콤_대합산업단지 편입물건조서_대상재산 지번별 상세확인내역-2009.1(도귀속협의결과) 2" xfId="5225"/>
    <cellStyle name="콤_대합산업단지 편입물건조서_대상재산 지번별 상세확인내역-2009.1(도귀속협의결과)_경산 기본조사서 결과 보고서(분묘)-12.07.26" xfId="2519"/>
    <cellStyle name="콤_대합산업단지 편입물건조서_대상재산 지번별 상세확인내역-2009.1(도귀속협의결과)_경산 기본조사서 결과 보고서(영농)-2012.07.29" xfId="2520"/>
    <cellStyle name="콤_대합산업단지 편입물건조서_대상재산 지번별 상세확인내역-2009.1(도귀속협의결과)_경산 기본조사서 결과 보고서-2012.07.17(분묘조서)최종" xfId="2521"/>
    <cellStyle name="콤_대합산업단지 편입물건조서_대상재산 지번별 상세확인내역-2009.1(도귀속협의결과)_경산 기본조사서 결과 보고서-2012.07.18" xfId="2522"/>
    <cellStyle name="콤_대합산업단지 편입물건조서_대상재산 지번별 상세확인내역-2009.1(도귀속협의결과)_경산 기본조사서 결과 보고서-2012.07.19(출력용)" xfId="2523"/>
    <cellStyle name="콤_대합산업단지 편입물건조서_대상재산 지번별 상세확인내역-2009.1(도귀속협의결과)_경산 기본조사서 결과 보고서-2012.07.23" xfId="2524"/>
    <cellStyle name="콤_대합산업단지 편입물건조서_대상재산 지번별 상세확인내역-2009.1(도귀속협의결과)_경산 기본조사서 결과 보고서-2012.07.28" xfId="2525"/>
    <cellStyle name="콤_대합산업단지 편입물건조서_대상재산 지번별 상세확인내역-2009.1(도귀속협의결과)_경산 기본조사서 결과 보고서-2012.07.29" xfId="2526"/>
    <cellStyle name="콤_대합산업단지 편입물건조서_대상재산 지번별 상세확인내역-2009.1(도귀속협의결과)_경산 기본조사서 결과 보고서-2012.07.30" xfId="2527"/>
    <cellStyle name="콤_대합산업단지 편입물건조서_대상재산 지번별 상세확인내역-2009.1(도귀속협의결과)_경산 기본조사서 결과 보고서-2012.08.05" xfId="2528"/>
    <cellStyle name="콤_대합산업단지 편입물건조서_대상재산 지번별 상세확인내역-2009.1(도귀속협의결과)_경산 전체토지조서 1(10.26일)" xfId="5226"/>
    <cellStyle name="콤_대합산업단지 편입물건조서_대상재산 지번별 상세확인내역-2009.1(도귀속협의결과)_경산 전체토지조서 2(10.26일)" xfId="5227"/>
    <cellStyle name="콤_대합산업단지 편입물건조서_대상재산 지번별 상세확인내역-2009.1(도귀속협의결과)_경산 전체토지조서-12.08.17" xfId="5228"/>
    <cellStyle name="콤_대합산업단지 편입물건조서_대상재산 지번별 상세확인내역-2009.1(도귀속협의결과)_물건조서(1단계완료)-지번별수정" xfId="5229"/>
    <cellStyle name="콤_대합산업단지 편입물건조서_대상재산 지번별 상세확인내역-2009.1(도귀속협의결과)_영농조서-수정.1024" xfId="5230"/>
    <cellStyle name="콤_대합산업단지 편입물건조서_대상재산 지번별 상세확인내역-2009.1(도귀속협의결과)_토지조서(전체. 기본조사서 번호순)" xfId="5231"/>
    <cellStyle name="콤_대합산업단지 편입물건조서_대합산단 편입물건 총괄표(09.08.01)" xfId="2529"/>
    <cellStyle name="콤_대합산업단지 편입물건조서_대합산단 편입물건 총괄표(09.08.01) 2" xfId="5232"/>
    <cellStyle name="콤_대합산업단지 편입물건조서_대합산단 편입물건 총괄표(09.08.01)_경산 기본조사서 결과 보고서(분묘)-12.07.26" xfId="2530"/>
    <cellStyle name="콤_대합산업단지 편입물건조서_대합산단 편입물건 총괄표(09.08.01)_경산 기본조사서 결과 보고서(영농)-2012.07.29" xfId="2531"/>
    <cellStyle name="콤_대합산업단지 편입물건조서_대합산단 편입물건 총괄표(09.08.01)_경산 기본조사서 결과 보고서-2012.07.17(분묘조서)최종" xfId="2532"/>
    <cellStyle name="콤_대합산업단지 편입물건조서_대합산단 편입물건 총괄표(09.08.01)_경산 기본조사서 결과 보고서-2012.07.18" xfId="2533"/>
    <cellStyle name="콤_대합산업단지 편입물건조서_대합산단 편입물건 총괄표(09.08.01)_경산 기본조사서 결과 보고서-2012.07.19(출력용)" xfId="2534"/>
    <cellStyle name="콤_대합산업단지 편입물건조서_대합산단 편입물건 총괄표(09.08.01)_경산 기본조사서 결과 보고서-2012.07.23" xfId="2535"/>
    <cellStyle name="콤_대합산업단지 편입물건조서_대합산단 편입물건 총괄표(09.08.01)_경산 기본조사서 결과 보고서-2012.07.28" xfId="2536"/>
    <cellStyle name="콤_대합산업단지 편입물건조서_대합산단 편입물건 총괄표(09.08.01)_경산 기본조사서 결과 보고서-2012.07.29" xfId="2537"/>
    <cellStyle name="콤_대합산업단지 편입물건조서_대합산단 편입물건 총괄표(09.08.01)_경산 기본조사서 결과 보고서-2012.07.30" xfId="2538"/>
    <cellStyle name="콤_대합산업단지 편입물건조서_대합산단 편입물건 총괄표(09.08.01)_경산 기본조사서 결과 보고서-2012.08.05" xfId="2539"/>
    <cellStyle name="콤_대합산업단지 편입물건조서_대합산단 편입물건 총괄표(09.08.01)_경산 전체토지조서 1(10.26일)" xfId="5233"/>
    <cellStyle name="콤_대합산업단지 편입물건조서_대합산단 편입물건 총괄표(09.08.01)_경산 전체토지조서 2(10.26일)" xfId="5234"/>
    <cellStyle name="콤_대합산업단지 편입물건조서_대합산단 편입물건 총괄표(09.08.01)_경산 전체토지조서-12.08.17" xfId="5235"/>
    <cellStyle name="콤_대합산업단지 편입물건조서_대합산단 편입물건 총괄표(09.08.01)_물건조서(1단계완료)-지번별수정" xfId="5236"/>
    <cellStyle name="콤_대합산업단지 편입물건조서_대합산단 편입물건 총괄표(09.08.01)_영농조서-수정.1024" xfId="5237"/>
    <cellStyle name="콤_대합산업단지 편입물건조서_대합산단 편입물건 총괄표(09.08.01)_토지조서(전체. 기본조사서 번호순)" xfId="5238"/>
    <cellStyle name="콤_대합산업단지 편입물건조서_대합산단_보상액_분석(09.6.11)-최종" xfId="2540"/>
    <cellStyle name="콤_대합산업단지 편입물건조서_대합산단_보상액_분석(09.6.11)-최종 2" xfId="5239"/>
    <cellStyle name="콤_대합산업단지 편입물건조서_대합산단_보상액_분석(09.6.11)-최종_경산 기본조사서 결과 보고서(분묘)-12.07.26" xfId="2541"/>
    <cellStyle name="콤_대합산업단지 편입물건조서_대합산단_보상액_분석(09.6.11)-최종_경산 기본조사서 결과 보고서(영농)-2012.07.29" xfId="2542"/>
    <cellStyle name="콤_대합산업단지 편입물건조서_대합산단_보상액_분석(09.6.11)-최종_경산 기본조사서 결과 보고서-2012.07.17(분묘조서)최종" xfId="2543"/>
    <cellStyle name="콤_대합산업단지 편입물건조서_대합산단_보상액_분석(09.6.11)-최종_경산 기본조사서 결과 보고서-2012.07.18" xfId="2544"/>
    <cellStyle name="콤_대합산업단지 편입물건조서_대합산단_보상액_분석(09.6.11)-최종_경산 기본조사서 결과 보고서-2012.07.19(출력용)" xfId="2545"/>
    <cellStyle name="콤_대합산업단지 편입물건조서_대합산단_보상액_분석(09.6.11)-최종_경산 기본조사서 결과 보고서-2012.07.23" xfId="2546"/>
    <cellStyle name="콤_대합산업단지 편입물건조서_대합산단_보상액_분석(09.6.11)-최종_경산 기본조사서 결과 보고서-2012.07.28" xfId="2547"/>
    <cellStyle name="콤_대합산업단지 편입물건조서_대합산단_보상액_분석(09.6.11)-최종_경산 기본조사서 결과 보고서-2012.07.29" xfId="2548"/>
    <cellStyle name="콤_대합산업단지 편입물건조서_대합산단_보상액_분석(09.6.11)-최종_경산 기본조사서 결과 보고서-2012.07.30" xfId="2549"/>
    <cellStyle name="콤_대합산업단지 편입물건조서_대합산단_보상액_분석(09.6.11)-최종_경산 기본조사서 결과 보고서-2012.08.05" xfId="2550"/>
    <cellStyle name="콤_대합산업단지 편입물건조서_대합산단_보상액_분석(09.6.11)-최종_경산 전체토지조서 1(10.26일)" xfId="5240"/>
    <cellStyle name="콤_대합산업단지 편입물건조서_대합산단_보상액_분석(09.6.11)-최종_경산 전체토지조서 2(10.26일)" xfId="5241"/>
    <cellStyle name="콤_대합산업단지 편입물건조서_대합산단_보상액_분석(09.6.11)-최종_경산 전체토지조서-12.08.17" xfId="5242"/>
    <cellStyle name="콤_대합산업단지 편입물건조서_대합산단_보상액_분석(09.6.11)-최종_물건조서(1단계완료)-지번별수정" xfId="5243"/>
    <cellStyle name="콤_대합산업단지 편입물건조서_대합산단_보상액_분석(09.6.11)-최종_영농조서-수정.1024" xfId="5244"/>
    <cellStyle name="콤_대합산업단지 편입물건조서_대합산단_보상액_분석(09.6.11)-최종_토지조서(전체. 기본조사서 번호순)" xfId="5245"/>
    <cellStyle name="콤_대합산업단지 편입물건조서_물건조서(1단계완료)-지번별수정" xfId="5246"/>
    <cellStyle name="콤_대합산업단지 편입물건조서_영농조서-수정.1024" xfId="5247"/>
    <cellStyle name="콤_대합산업단지 편입물건조서_토지조서(전체. 기본조사서 번호순)" xfId="5248"/>
    <cellStyle name="콤마 [" xfId="2551"/>
    <cellStyle name="콤마 [0]_(  )감정표" xfId="2552"/>
    <cellStyle name="콤마 [2]" xfId="2553"/>
    <cellStyle name="콤마_(  )감정표" xfId="2554"/>
    <cellStyle name="통" xfId="2555"/>
    <cellStyle name="통_★대합산단 기본조사서(08.11.11현재)" xfId="2556"/>
    <cellStyle name="통_★대합산단 기본조사서(08.11.11현재)_★대합산단 기본조사서(10.08.13)" xfId="2557"/>
    <cellStyle name="통_★대합산단 기본조사서(08.11.11현재)_★대합산단 기본조사서(10.08.13)_경산 기본조사서 결과 보고서-2012.07.17(분묘조서)최종" xfId="2558"/>
    <cellStyle name="통_★대합산단 기본조사서(08.11.11현재)_★대합산단 기본조사서(10.08.13)_경산 기본조사서 결과 보고서-2012.07.17(분묘조서)최종 2" xfId="5249"/>
    <cellStyle name="통_★대합산단 기본조사서(08.11.11현재)_★대합산단 기본조사서(10.08.13)_경산 기본조사서 결과 보고서-2012.07.17(분묘조서)최종_경산 기본조사서 결과 보고서(영농)-2012.07.29" xfId="2559"/>
    <cellStyle name="통_★대합산단 기본조사서(08.11.11현재)_★대합산단 기본조사서(10.08.13)_경산 기본조사서 결과 보고서-2012.07.17(분묘조서)최종_경산 기본조사서 결과 보고서-2012.07.23" xfId="2560"/>
    <cellStyle name="통_★대합산단 기본조사서(08.11.11현재)_★대합산단 기본조사서(10.08.13)_경산 기본조사서 결과 보고서-2012.07.17(분묘조서)최종_경산 기본조사서 결과 보고서-2012.07.29" xfId="2561"/>
    <cellStyle name="통_★대합산단 기본조사서(08.11.11현재)_★대합산단 기본조사서(10.08.13)_경산 기본조사서 결과 보고서-2012.07.17(분묘조서)최종_경산 기본조사서 결과 보고서-2012.07.30" xfId="2562"/>
    <cellStyle name="통_★대합산단 기본조사서(08.11.11현재)_★대합산단 기본조사서(10.08.13)_경산 기본조사서 결과 보고서-2012.07.17(분묘조서)최종_경산 기본조사서 결과 보고서-2012.08.05" xfId="2563"/>
    <cellStyle name="통_★대합산단 기본조사서(08.11.11현재)_★대합산단 기본조사서(10.08.13)_경산 기본조사서 결과 보고서-2012.07.17(분묘조서)최종_물건조서(1단계완료)-지번별수정" xfId="5250"/>
    <cellStyle name="통_★대합산단 기본조사서(08.11.11현재)_★대합산단 기본조사서(10.08.13)_경산 기본조사서 결과 보고서-2012.07.17(분묘조서)최종_영농조서-수정.1024" xfId="5251"/>
    <cellStyle name="통_★대합산단 기본조사서(08.11.11현재)_★대합산단 기본조사서(10.08.13)_경산 기본조사서 결과 보고서-2012.07.18" xfId="2564"/>
    <cellStyle name="통_★대합산단 기본조사서(08.11.11현재)_★대합산단 기본조사서(10.08.13)_경산 기본조사서 결과 보고서-2012.07.18 2" xfId="5252"/>
    <cellStyle name="통_★대합산단 기본조사서(08.11.11현재)_★대합산단 기본조사서(10.08.13)_경산 기본조사서 결과 보고서-2012.07.18_경산 기본조사서 결과 보고서(영농)-2012.07.29" xfId="2565"/>
    <cellStyle name="통_★대합산단 기본조사서(08.11.11현재)_★대합산단 기본조사서(10.08.13)_경산 기본조사서 결과 보고서-2012.07.18_경산 기본조사서 결과 보고서-2012.07.23" xfId="2566"/>
    <cellStyle name="통_★대합산단 기본조사서(08.11.11현재)_★대합산단 기본조사서(10.08.13)_경산 기본조사서 결과 보고서-2012.07.18_경산 기본조사서 결과 보고서-2012.07.29" xfId="2567"/>
    <cellStyle name="통_★대합산단 기본조사서(08.11.11현재)_★대합산단 기본조사서(10.08.13)_경산 기본조사서 결과 보고서-2012.07.18_경산 기본조사서 결과 보고서-2012.07.30" xfId="2568"/>
    <cellStyle name="통_★대합산단 기본조사서(08.11.11현재)_★대합산단 기본조사서(10.08.13)_경산 기본조사서 결과 보고서-2012.07.18_경산 기본조사서 결과 보고서-2012.08.05" xfId="2569"/>
    <cellStyle name="통_★대합산단 기본조사서(08.11.11현재)_★대합산단 기본조사서(10.08.13)_경산 기본조사서 결과 보고서-2012.07.18_물건조서(1단계완료)-지번별수정" xfId="5253"/>
    <cellStyle name="통_★대합산단 기본조사서(08.11.11현재)_★대합산단 기본조사서(10.08.13)_경산 기본조사서 결과 보고서-2012.07.18_영농조서-수정.1024" xfId="5254"/>
    <cellStyle name="통_★대합산단 기본조사서(08.11.11현재)_★대합산단 보상액 산정조서(09.08.07현재)" xfId="2570"/>
    <cellStyle name="통_★대합산단 기본조사서(08.11.11현재)_★대합산단 보상액 산정조서(09.08.07현재) 2" xfId="5255"/>
    <cellStyle name="통_★대합산단 기본조사서(08.11.11현재)_★대합산단 보상액 산정조서(09.08.07현재)_★대합산단 보상액 산정조서(10.08.06)" xfId="2571"/>
    <cellStyle name="통_★대합산단 기본조사서(08.11.11현재)_★대합산단 보상액 산정조서(09.08.07현재)_★대합산단 보상액 산정조서(10.08.06) 2" xfId="5256"/>
    <cellStyle name="통_★대합산단 기본조사서(08.11.11현재)_★대합산단 보상액 산정조서(09.08.07현재)_★대합산단 보상액 산정조서(10.08.06)_경산 기본조사서 결과 보고서(분묘)-12.07.26" xfId="2572"/>
    <cellStyle name="통_★대합산단 기본조사서(08.11.11현재)_★대합산단 보상액 산정조서(09.08.07현재)_★대합산단 보상액 산정조서(10.08.06)_경산 기본조사서 결과 보고서(영농)-2012.07.29" xfId="2573"/>
    <cellStyle name="통_★대합산단 기본조사서(08.11.11현재)_★대합산단 보상액 산정조서(09.08.07현재)_★대합산단 보상액 산정조서(10.08.06)_경산 기본조사서 결과 보고서-2012.07.17(분묘조서)최종" xfId="2574"/>
    <cellStyle name="통_★대합산단 기본조사서(08.11.11현재)_★대합산단 보상액 산정조서(09.08.07현재)_★대합산단 보상액 산정조서(10.08.06)_경산 기본조사서 결과 보고서-2012.07.18" xfId="2575"/>
    <cellStyle name="통_★대합산단 기본조사서(08.11.11현재)_★대합산단 보상액 산정조서(09.08.07현재)_★대합산단 보상액 산정조서(10.08.06)_경산 기본조사서 결과 보고서-2012.07.19(출력용)" xfId="2576"/>
    <cellStyle name="통_★대합산단 기본조사서(08.11.11현재)_★대합산단 보상액 산정조서(09.08.07현재)_★대합산단 보상액 산정조서(10.08.06)_경산 기본조사서 결과 보고서-2012.07.23" xfId="2577"/>
    <cellStyle name="통_★대합산단 기본조사서(08.11.11현재)_★대합산단 보상액 산정조서(09.08.07현재)_★대합산단 보상액 산정조서(10.08.06)_경산 기본조사서 결과 보고서-2012.07.28" xfId="2578"/>
    <cellStyle name="통_★대합산단 기본조사서(08.11.11현재)_★대합산단 보상액 산정조서(09.08.07현재)_★대합산단 보상액 산정조서(10.08.06)_경산 기본조사서 결과 보고서-2012.07.29" xfId="2579"/>
    <cellStyle name="통_★대합산단 기본조사서(08.11.11현재)_★대합산단 보상액 산정조서(09.08.07현재)_★대합산단 보상액 산정조서(10.08.06)_경산 기본조사서 결과 보고서-2012.07.30" xfId="2580"/>
    <cellStyle name="통_★대합산단 기본조사서(08.11.11현재)_★대합산단 보상액 산정조서(09.08.07현재)_★대합산단 보상액 산정조서(10.08.06)_경산 기본조사서 결과 보고서-2012.08.05" xfId="2581"/>
    <cellStyle name="통_★대합산단 기본조사서(08.11.11현재)_★대합산단 보상액 산정조서(09.08.07현재)_★대합산단 보상액 산정조서(10.08.06)_경산 전체토지조서 1(10.26일)" xfId="5257"/>
    <cellStyle name="통_★대합산단 기본조사서(08.11.11현재)_★대합산단 보상액 산정조서(09.08.07현재)_★대합산단 보상액 산정조서(10.08.06)_경산 전체토지조서 2(10.26일)" xfId="5258"/>
    <cellStyle name="통_★대합산단 기본조사서(08.11.11현재)_★대합산단 보상액 산정조서(09.08.07현재)_★대합산단 보상액 산정조서(10.08.06)_경산 전체토지조서-12.08.17" xfId="5259"/>
    <cellStyle name="통_★대합산단 기본조사서(08.11.11현재)_★대합산단 보상액 산정조서(09.08.07현재)_★대합산단 보상액 산정조서(10.08.06)_물건조서(1단계완료)-지번별수정" xfId="5260"/>
    <cellStyle name="통_★대합산단 기본조사서(08.11.11현재)_★대합산단 보상액 산정조서(09.08.07현재)_★대합산단 보상액 산정조서(10.08.06)_영농조서-수정.1024" xfId="5261"/>
    <cellStyle name="통_★대합산단 기본조사서(08.11.11현재)_★대합산단 보상액 산정조서(09.08.07현재)_★대합산단 보상액 산정조서(10.08.06)_토지조서(전체. 기본조사서 번호순)" xfId="5262"/>
    <cellStyle name="통_★대합산단 기본조사서(08.11.11현재)_★대합산단 보상액 산정조서(09.08.07현재)_경산 기본조사서 결과 보고서(분묘)-12.07.26" xfId="2582"/>
    <cellStyle name="통_★대합산단 기본조사서(08.11.11현재)_★대합산단 보상액 산정조서(09.08.07현재)_경산 기본조사서 결과 보고서(영농)-2012.07.29" xfId="2583"/>
    <cellStyle name="통_★대합산단 기본조사서(08.11.11현재)_★대합산단 보상액 산정조서(09.08.07현재)_경산 기본조사서 결과 보고서-2012.07.17(분묘조서)최종" xfId="2584"/>
    <cellStyle name="통_★대합산단 기본조사서(08.11.11현재)_★대합산단 보상액 산정조서(09.08.07현재)_경산 기본조사서 결과 보고서-2012.07.18" xfId="2585"/>
    <cellStyle name="통_★대합산단 기본조사서(08.11.11현재)_★대합산단 보상액 산정조서(09.08.07현재)_경산 기본조사서 결과 보고서-2012.07.19(출력용)" xfId="2586"/>
    <cellStyle name="통_★대합산단 기본조사서(08.11.11현재)_★대합산단 보상액 산정조서(09.08.07현재)_경산 기본조사서 결과 보고서-2012.07.23" xfId="2587"/>
    <cellStyle name="통_★대합산단 기본조사서(08.11.11현재)_★대합산단 보상액 산정조서(09.08.07현재)_경산 기본조사서 결과 보고서-2012.07.28" xfId="2588"/>
    <cellStyle name="통_★대합산단 기본조사서(08.11.11현재)_★대합산단 보상액 산정조서(09.08.07현재)_경산 기본조사서 결과 보고서-2012.07.29" xfId="2589"/>
    <cellStyle name="통_★대합산단 기본조사서(08.11.11현재)_★대합산단 보상액 산정조서(09.08.07현재)_경산 기본조사서 결과 보고서-2012.07.30" xfId="2590"/>
    <cellStyle name="통_★대합산단 기본조사서(08.11.11현재)_★대합산단 보상액 산정조서(09.08.07현재)_경산 기본조사서 결과 보고서-2012.08.05" xfId="2591"/>
    <cellStyle name="통_★대합산단 기본조사서(08.11.11현재)_★대합산단 보상액 산정조서(09.08.07현재)_경산 전체토지조서 1(10.26일)" xfId="5263"/>
    <cellStyle name="통_★대합산단 기본조사서(08.11.11현재)_★대합산단 보상액 산정조서(09.08.07현재)_경산 전체토지조서 2(10.26일)" xfId="5264"/>
    <cellStyle name="통_★대합산단 기본조사서(08.11.11현재)_★대합산단 보상액 산정조서(09.08.07현재)_경산 전체토지조서-12.08.17" xfId="5265"/>
    <cellStyle name="통_★대합산단 기본조사서(08.11.11현재)_★대합산단 보상액 산정조서(09.08.07현재)_물건조서(1단계완료)-지번별수정" xfId="5266"/>
    <cellStyle name="통_★대합산단 기본조사서(08.11.11현재)_★대합산단 보상액 산정조서(09.08.07현재)_영농조서-수정.1024" xfId="5267"/>
    <cellStyle name="통_★대합산단 기본조사서(08.11.11현재)_★대합산단 보상액 산정조서(09.08.07현재)_토지조서(전체. 기본조사서 번호순)" xfId="5268"/>
    <cellStyle name="통_★대합산단 기본조사서(08.11.11현재)_경산 기본조사서 결과 보고서-2012.07.17(분묘조서)최종" xfId="2592"/>
    <cellStyle name="통_★대합산단 기본조사서(08.11.11현재)_경산 기본조사서 결과 보고서-2012.07.17(분묘조서)최종 2" xfId="5269"/>
    <cellStyle name="통_★대합산단 기본조사서(08.11.11현재)_경산 기본조사서 결과 보고서-2012.07.17(분묘조서)최종_경산 기본조사서 결과 보고서(영농)-2012.07.29" xfId="2593"/>
    <cellStyle name="통_★대합산단 기본조사서(08.11.11현재)_경산 기본조사서 결과 보고서-2012.07.17(분묘조서)최종_경산 기본조사서 결과 보고서-2012.07.23" xfId="2594"/>
    <cellStyle name="통_★대합산단 기본조사서(08.11.11현재)_경산 기본조사서 결과 보고서-2012.07.17(분묘조서)최종_경산 기본조사서 결과 보고서-2012.07.29" xfId="2595"/>
    <cellStyle name="통_★대합산단 기본조사서(08.11.11현재)_경산 기본조사서 결과 보고서-2012.07.17(분묘조서)최종_경산 기본조사서 결과 보고서-2012.07.30" xfId="2596"/>
    <cellStyle name="통_★대합산단 기본조사서(08.11.11현재)_경산 기본조사서 결과 보고서-2012.07.17(분묘조서)최종_경산 기본조사서 결과 보고서-2012.08.05" xfId="2597"/>
    <cellStyle name="통_★대합산단 기본조사서(08.11.11현재)_경산 기본조사서 결과 보고서-2012.07.17(분묘조서)최종_물건조서(1단계완료)-지번별수정" xfId="5270"/>
    <cellStyle name="통_★대합산단 기본조사서(08.11.11현재)_경산 기본조사서 결과 보고서-2012.07.17(분묘조서)최종_영농조서-수정.1024" xfId="5271"/>
    <cellStyle name="통_★대합산단 기본조사서(08.11.11현재)_경산 기본조사서 결과 보고서-2012.07.18" xfId="2598"/>
    <cellStyle name="통_★대합산단 기본조사서(08.11.11현재)_경산 기본조사서 결과 보고서-2012.07.18 2" xfId="5272"/>
    <cellStyle name="통_★대합산단 기본조사서(08.11.11현재)_경산 기본조사서 결과 보고서-2012.07.18_경산 기본조사서 결과 보고서(영농)-2012.07.29" xfId="2599"/>
    <cellStyle name="통_★대합산단 기본조사서(08.11.11현재)_경산 기본조사서 결과 보고서-2012.07.18_경산 기본조사서 결과 보고서-2012.07.23" xfId="2600"/>
    <cellStyle name="통_★대합산단 기본조사서(08.11.11현재)_경산 기본조사서 결과 보고서-2012.07.18_경산 기본조사서 결과 보고서-2012.07.29" xfId="2601"/>
    <cellStyle name="통_★대합산단 기본조사서(08.11.11현재)_경산 기본조사서 결과 보고서-2012.07.18_경산 기본조사서 결과 보고서-2012.07.30" xfId="2602"/>
    <cellStyle name="통_★대합산단 기본조사서(08.11.11현재)_경산 기본조사서 결과 보고서-2012.07.18_경산 기본조사서 결과 보고서-2012.08.05" xfId="2603"/>
    <cellStyle name="통_★대합산단 기본조사서(08.11.11현재)_경산 기본조사서 결과 보고서-2012.07.18_물건조서(1단계완료)-지번별수정" xfId="5273"/>
    <cellStyle name="통_★대합산단 기본조사서(08.11.11현재)_경산 기본조사서 결과 보고서-2012.07.18_영농조서-수정.1024" xfId="5274"/>
    <cellStyle name="통_★대합산단 기본조사서(08.11.11현재)_대부포기각서 징구현황-09.12.14" xfId="2604"/>
    <cellStyle name="통_★대합산단 기본조사서(08.11.11현재)_대부포기각서 징구현황-09.12.14 2" xfId="5275"/>
    <cellStyle name="통_★대합산단 기본조사서(08.11.11현재)_대부포기각서 징구현황-09.12.14_경산 기본조사서 결과 보고서(분묘)-12.07.26" xfId="2605"/>
    <cellStyle name="통_★대합산단 기본조사서(08.11.11현재)_대부포기각서 징구현황-09.12.14_경산 기본조사서 결과 보고서(영농)-2012.07.29" xfId="2606"/>
    <cellStyle name="통_★대합산단 기본조사서(08.11.11현재)_대부포기각서 징구현황-09.12.14_경산 기본조사서 결과 보고서-2012.07.17(분묘조서)최종" xfId="2607"/>
    <cellStyle name="통_★대합산단 기본조사서(08.11.11현재)_대부포기각서 징구현황-09.12.14_경산 기본조사서 결과 보고서-2012.07.18" xfId="2608"/>
    <cellStyle name="통_★대합산단 기본조사서(08.11.11현재)_대부포기각서 징구현황-09.12.14_경산 기본조사서 결과 보고서-2012.07.19(출력용)" xfId="2609"/>
    <cellStyle name="통_★대합산단 기본조사서(08.11.11현재)_대부포기각서 징구현황-09.12.14_경산 기본조사서 결과 보고서-2012.07.23" xfId="2610"/>
    <cellStyle name="통_★대합산단 기본조사서(08.11.11현재)_대부포기각서 징구현황-09.12.14_경산 기본조사서 결과 보고서-2012.07.28" xfId="2611"/>
    <cellStyle name="통_★대합산단 기본조사서(08.11.11현재)_대부포기각서 징구현황-09.12.14_경산 기본조사서 결과 보고서-2012.07.29" xfId="2612"/>
    <cellStyle name="통_★대합산단 기본조사서(08.11.11현재)_대부포기각서 징구현황-09.12.14_경산 기본조사서 결과 보고서-2012.07.30" xfId="2613"/>
    <cellStyle name="통_★대합산단 기본조사서(08.11.11현재)_대부포기각서 징구현황-09.12.14_경산 기본조사서 결과 보고서-2012.08.05" xfId="2614"/>
    <cellStyle name="통_★대합산단 기본조사서(08.11.11현재)_대부포기각서 징구현황-09.12.14_경산 전체토지조서 1(10.26일)" xfId="5276"/>
    <cellStyle name="통_★대합산단 기본조사서(08.11.11현재)_대부포기각서 징구현황-09.12.14_경산 전체토지조서 2(10.26일)" xfId="5277"/>
    <cellStyle name="통_★대합산단 기본조사서(08.11.11현재)_대부포기각서 징구현황-09.12.14_경산 전체토지조서-12.08.17" xfId="5278"/>
    <cellStyle name="통_★대합산단 기본조사서(08.11.11현재)_대부포기각서 징구현황-09.12.14_물건조서(1단계완료)-지번별수정" xfId="5279"/>
    <cellStyle name="통_★대합산단 기본조사서(08.11.11현재)_대부포기각서 징구현황-09.12.14_영농조서-수정.1024" xfId="5280"/>
    <cellStyle name="통_★대합산단 기본조사서(08.11.11현재)_대부포기각서 징구현황-09.12.14_토지조서(전체. 기본조사서 번호순)" xfId="5281"/>
    <cellStyle name="통_★대합산단 기본조사서(08.11.11현재)_대합산단 국공유지 산정조서 - 정산용" xfId="2615"/>
    <cellStyle name="통_★대합산단 기본조사서(08.11.11현재)_대합산단 국공유지 산정조서 - 정산용 2" xfId="5282"/>
    <cellStyle name="통_★대합산단 기본조사서(08.11.11현재)_대합산단 국공유지 산정조서 - 정산용_경산 기본조사서 결과 보고서(분묘)-12.07.26" xfId="2616"/>
    <cellStyle name="통_★대합산단 기본조사서(08.11.11현재)_대합산단 국공유지 산정조서 - 정산용_경산 기본조사서 결과 보고서(영농)-2012.07.29" xfId="2617"/>
    <cellStyle name="통_★대합산단 기본조사서(08.11.11현재)_대합산단 국공유지 산정조서 - 정산용_경산 기본조사서 결과 보고서-2012.07.17(분묘조서)최종" xfId="2618"/>
    <cellStyle name="통_★대합산단 기본조사서(08.11.11현재)_대합산단 국공유지 산정조서 - 정산용_경산 기본조사서 결과 보고서-2012.07.18" xfId="2619"/>
    <cellStyle name="통_★대합산단 기본조사서(08.11.11현재)_대합산단 국공유지 산정조서 - 정산용_경산 기본조사서 결과 보고서-2012.07.19(출력용)" xfId="2620"/>
    <cellStyle name="통_★대합산단 기본조사서(08.11.11현재)_대합산단 국공유지 산정조서 - 정산용_경산 기본조사서 결과 보고서-2012.07.23" xfId="2621"/>
    <cellStyle name="통_★대합산단 기본조사서(08.11.11현재)_대합산단 국공유지 산정조서 - 정산용_경산 기본조사서 결과 보고서-2012.07.28" xfId="2622"/>
    <cellStyle name="통_★대합산단 기본조사서(08.11.11현재)_대합산단 국공유지 산정조서 - 정산용_경산 기본조사서 결과 보고서-2012.07.29" xfId="2623"/>
    <cellStyle name="통_★대합산단 기본조사서(08.11.11현재)_대합산단 국공유지 산정조서 - 정산용_경산 기본조사서 결과 보고서-2012.07.30" xfId="2624"/>
    <cellStyle name="통_★대합산단 기본조사서(08.11.11현재)_대합산단 국공유지 산정조서 - 정산용_경산 기본조사서 결과 보고서-2012.08.05" xfId="2625"/>
    <cellStyle name="통_★대합산단 기본조사서(08.11.11현재)_대합산단 국공유지 산정조서 - 정산용_경산 전체토지조서 1(10.26일)" xfId="5283"/>
    <cellStyle name="통_★대합산단 기본조사서(08.11.11현재)_대합산단 국공유지 산정조서 - 정산용_경산 전체토지조서 2(10.26일)" xfId="5284"/>
    <cellStyle name="통_★대합산단 기본조사서(08.11.11현재)_대합산단 국공유지 산정조서 - 정산용_경산 전체토지조서-12.08.17" xfId="5285"/>
    <cellStyle name="통_★대합산단 기본조사서(08.11.11현재)_대합산단 국공유지 산정조서 - 정산용_물건조서(1단계완료)-지번별수정" xfId="5286"/>
    <cellStyle name="통_★대합산단 기본조사서(08.11.11현재)_대합산단 국공유지 산정조서 - 정산용_영농조서-수정.1024" xfId="5287"/>
    <cellStyle name="통_★대합산단 기본조사서(08.11.11현재)_대합산단 국공유지 산정조서 - 정산용_토지조서(전체. 기본조사서 번호순)" xfId="5288"/>
    <cellStyle name="통_★대합산단 기본조사서(08.11.11현재)_대합산단 보상액 산정조서(10.01.27현재)" xfId="2626"/>
    <cellStyle name="통_★대합산단 기본조사서(08.11.11현재)_대합산단 보상액 산정조서(10.01.27현재)_경산 기본조사서 결과 보고서-2012.07.17(분묘조서)최종" xfId="2627"/>
    <cellStyle name="통_★대합산단 기본조사서(08.11.11현재)_대합산단 보상액 산정조서(10.01.27현재)_경산 기본조사서 결과 보고서-2012.07.17(분묘조서)최종 2" xfId="5289"/>
    <cellStyle name="통_★대합산단 기본조사서(08.11.11현재)_대합산단 보상액 산정조서(10.01.27현재)_경산 기본조사서 결과 보고서-2012.07.17(분묘조서)최종_경산 기본조사서 결과 보고서(영농)-2012.07.29" xfId="2628"/>
    <cellStyle name="통_★대합산단 기본조사서(08.11.11현재)_대합산단 보상액 산정조서(10.01.27현재)_경산 기본조사서 결과 보고서-2012.07.17(분묘조서)최종_경산 기본조사서 결과 보고서-2012.07.23" xfId="2629"/>
    <cellStyle name="통_★대합산단 기본조사서(08.11.11현재)_대합산단 보상액 산정조서(10.01.27현재)_경산 기본조사서 결과 보고서-2012.07.17(분묘조서)최종_경산 기본조사서 결과 보고서-2012.07.29" xfId="2630"/>
    <cellStyle name="통_★대합산단 기본조사서(08.11.11현재)_대합산단 보상액 산정조서(10.01.27현재)_경산 기본조사서 결과 보고서-2012.07.17(분묘조서)최종_경산 기본조사서 결과 보고서-2012.07.30" xfId="2631"/>
    <cellStyle name="통_★대합산단 기본조사서(08.11.11현재)_대합산단 보상액 산정조서(10.01.27현재)_경산 기본조사서 결과 보고서-2012.07.17(분묘조서)최종_경산 기본조사서 결과 보고서-2012.08.05" xfId="2632"/>
    <cellStyle name="통_★대합산단 기본조사서(08.11.11현재)_대합산단 보상액 산정조서(10.01.27현재)_경산 기본조사서 결과 보고서-2012.07.17(분묘조서)최종_물건조서(1단계완료)-지번별수정" xfId="5290"/>
    <cellStyle name="통_★대합산단 기본조사서(08.11.11현재)_대합산단 보상액 산정조서(10.01.27현재)_경산 기본조사서 결과 보고서-2012.07.17(분묘조서)최종_영농조서-수정.1024" xfId="5291"/>
    <cellStyle name="통_★대합산단 기본조사서(08.11.11현재)_대합산단 보상액 산정조서(10.01.27현재)_경산 기본조사서 결과 보고서-2012.07.18" xfId="2633"/>
    <cellStyle name="통_★대합산단 기본조사서(08.11.11현재)_대합산단 보상액 산정조서(10.01.27현재)_경산 기본조사서 결과 보고서-2012.07.18 2" xfId="5292"/>
    <cellStyle name="통_★대합산단 기본조사서(08.11.11현재)_대합산단 보상액 산정조서(10.01.27현재)_경산 기본조사서 결과 보고서-2012.07.18_경산 기본조사서 결과 보고서(영농)-2012.07.29" xfId="2634"/>
    <cellStyle name="통_★대합산단 기본조사서(08.11.11현재)_대합산단 보상액 산정조서(10.01.27현재)_경산 기본조사서 결과 보고서-2012.07.18_경산 기본조사서 결과 보고서-2012.07.23" xfId="2635"/>
    <cellStyle name="통_★대합산단 기본조사서(08.11.11현재)_대합산단 보상액 산정조서(10.01.27현재)_경산 기본조사서 결과 보고서-2012.07.18_경산 기본조사서 결과 보고서-2012.07.29" xfId="2636"/>
    <cellStyle name="통_★대합산단 기본조사서(08.11.11현재)_대합산단 보상액 산정조서(10.01.27현재)_경산 기본조사서 결과 보고서-2012.07.18_경산 기본조사서 결과 보고서-2012.07.30" xfId="2637"/>
    <cellStyle name="통_★대합산단 기본조사서(08.11.11현재)_대합산단 보상액 산정조서(10.01.27현재)_경산 기본조사서 결과 보고서-2012.07.18_경산 기본조사서 결과 보고서-2012.08.05" xfId="2638"/>
    <cellStyle name="통_★대합산단 기본조사서(08.11.11현재)_대합산단 보상액 산정조서(10.01.27현재)_경산 기본조사서 결과 보고서-2012.07.18_물건조서(1단계완료)-지번별수정" xfId="5293"/>
    <cellStyle name="통_★대합산단 기본조사서(08.11.11현재)_대합산단 보상액 산정조서(10.01.27현재)_경산 기본조사서 결과 보고서-2012.07.18_영농조서-수정.1024" xfId="5294"/>
    <cellStyle name="통_★대합산단 기본조사서(08.11.11현재)_대합산단 보상액 산정조서(10.08.12현재)" xfId="2639"/>
    <cellStyle name="통_★대합산단 기본조사서(08.11.11현재)_대합산단 보상액 산정조서(10.08.12현재)_경산 기본조사서 결과 보고서-2012.07.17(분묘조서)최종" xfId="2640"/>
    <cellStyle name="통_★대합산단 기본조사서(08.11.11현재)_대합산단 보상액 산정조서(10.08.12현재)_경산 기본조사서 결과 보고서-2012.07.17(분묘조서)최종 2" xfId="5295"/>
    <cellStyle name="통_★대합산단 기본조사서(08.11.11현재)_대합산단 보상액 산정조서(10.08.12현재)_경산 기본조사서 결과 보고서-2012.07.17(분묘조서)최종_경산 기본조사서 결과 보고서(영농)-2012.07.29" xfId="2641"/>
    <cellStyle name="통_★대합산단 기본조사서(08.11.11현재)_대합산단 보상액 산정조서(10.08.12현재)_경산 기본조사서 결과 보고서-2012.07.17(분묘조서)최종_경산 기본조사서 결과 보고서-2012.07.23" xfId="2642"/>
    <cellStyle name="통_★대합산단 기본조사서(08.11.11현재)_대합산단 보상액 산정조서(10.08.12현재)_경산 기본조사서 결과 보고서-2012.07.17(분묘조서)최종_경산 기본조사서 결과 보고서-2012.07.29" xfId="2643"/>
    <cellStyle name="통_★대합산단 기본조사서(08.11.11현재)_대합산단 보상액 산정조서(10.08.12현재)_경산 기본조사서 결과 보고서-2012.07.17(분묘조서)최종_경산 기본조사서 결과 보고서-2012.07.30" xfId="2644"/>
    <cellStyle name="통_★대합산단 기본조사서(08.11.11현재)_대합산단 보상액 산정조서(10.08.12현재)_경산 기본조사서 결과 보고서-2012.07.17(분묘조서)최종_경산 기본조사서 결과 보고서-2012.08.05" xfId="2645"/>
    <cellStyle name="통_★대합산단 기본조사서(08.11.11현재)_대합산단 보상액 산정조서(10.08.12현재)_경산 기본조사서 결과 보고서-2012.07.17(분묘조서)최종_물건조서(1단계완료)-지번별수정" xfId="5296"/>
    <cellStyle name="통_★대합산단 기본조사서(08.11.11현재)_대합산단 보상액 산정조서(10.08.12현재)_경산 기본조사서 결과 보고서-2012.07.17(분묘조서)최종_영농조서-수정.1024" xfId="5297"/>
    <cellStyle name="통_★대합산단 기본조사서(08.11.11현재)_대합산단 보상액 산정조서(10.08.12현재)_경산 기본조사서 결과 보고서-2012.07.18" xfId="2646"/>
    <cellStyle name="통_★대합산단 기본조사서(08.11.11현재)_대합산단 보상액 산정조서(10.08.12현재)_경산 기본조사서 결과 보고서-2012.07.18 2" xfId="5298"/>
    <cellStyle name="통_★대합산단 기본조사서(08.11.11현재)_대합산단 보상액 산정조서(10.08.12현재)_경산 기본조사서 결과 보고서-2012.07.18_경산 기본조사서 결과 보고서(영농)-2012.07.29" xfId="2647"/>
    <cellStyle name="통_★대합산단 기본조사서(08.11.11현재)_대합산단 보상액 산정조서(10.08.12현재)_경산 기본조사서 결과 보고서-2012.07.18_경산 기본조사서 결과 보고서-2012.07.23" xfId="2648"/>
    <cellStyle name="통_★대합산단 기본조사서(08.11.11현재)_대합산단 보상액 산정조서(10.08.12현재)_경산 기본조사서 결과 보고서-2012.07.18_경산 기본조사서 결과 보고서-2012.07.29" xfId="2649"/>
    <cellStyle name="통_★대합산단 기본조사서(08.11.11현재)_대합산단 보상액 산정조서(10.08.12현재)_경산 기본조사서 결과 보고서-2012.07.18_경산 기본조사서 결과 보고서-2012.07.30" xfId="2650"/>
    <cellStyle name="통_★대합산단 기본조사서(08.11.11현재)_대합산단 보상액 산정조서(10.08.12현재)_경산 기본조사서 결과 보고서-2012.07.18_경산 기본조사서 결과 보고서-2012.08.05" xfId="2651"/>
    <cellStyle name="통_★대합산단 기본조사서(08.11.11현재)_대합산단 보상액 산정조서(10.08.12현재)_경산 기본조사서 결과 보고서-2012.07.18_물건조서(1단계완료)-지번별수정" xfId="5299"/>
    <cellStyle name="통_★대합산단 기본조사서(08.11.11현재)_대합산단 보상액 산정조서(10.08.12현재)_경산 기본조사서 결과 보고서-2012.07.18_영농조서-수정.1024" xfId="5300"/>
    <cellStyle name="통_★대합산단 기본조사서(08.11.11현재)_대합산단 보상액산정조서(등기일자기입, 10.08.06)" xfId="2652"/>
    <cellStyle name="통_★대합산단 기본조사서(08.11.11현재)_대합산단 보상액산정조서(등기일자기입, 10.08.06) 2" xfId="5301"/>
    <cellStyle name="통_★대합산단 기본조사서(08.11.11현재)_대합산단 보상액산정조서(등기일자기입, 10.08.06)_경산 기본조사서 결과 보고서(분묘)-12.07.26" xfId="2653"/>
    <cellStyle name="통_★대합산단 기본조사서(08.11.11현재)_대합산단 보상액산정조서(등기일자기입, 10.08.06)_경산 기본조사서 결과 보고서(영농)-2012.07.29" xfId="2654"/>
    <cellStyle name="통_★대합산단 기본조사서(08.11.11현재)_대합산단 보상액산정조서(등기일자기입, 10.08.06)_경산 기본조사서 결과 보고서-2012.07.17(분묘조서)최종" xfId="2655"/>
    <cellStyle name="통_★대합산단 기본조사서(08.11.11현재)_대합산단 보상액산정조서(등기일자기입, 10.08.06)_경산 기본조사서 결과 보고서-2012.07.18" xfId="2656"/>
    <cellStyle name="통_★대합산단 기본조사서(08.11.11현재)_대합산단 보상액산정조서(등기일자기입, 10.08.06)_경산 기본조사서 결과 보고서-2012.07.19(출력용)" xfId="2657"/>
    <cellStyle name="통_★대합산단 기본조사서(08.11.11현재)_대합산단 보상액산정조서(등기일자기입, 10.08.06)_경산 기본조사서 결과 보고서-2012.07.23" xfId="2658"/>
    <cellStyle name="통_★대합산단 기본조사서(08.11.11현재)_대합산단 보상액산정조서(등기일자기입, 10.08.06)_경산 기본조사서 결과 보고서-2012.07.28" xfId="2659"/>
    <cellStyle name="통_★대합산단 기본조사서(08.11.11현재)_대합산단 보상액산정조서(등기일자기입, 10.08.06)_경산 기본조사서 결과 보고서-2012.07.29" xfId="2660"/>
    <cellStyle name="통_★대합산단 기본조사서(08.11.11현재)_대합산단 보상액산정조서(등기일자기입, 10.08.06)_경산 기본조사서 결과 보고서-2012.07.30" xfId="2661"/>
    <cellStyle name="통_★대합산단 기본조사서(08.11.11현재)_대합산단 보상액산정조서(등기일자기입, 10.08.06)_경산 기본조사서 결과 보고서-2012.08.05" xfId="2662"/>
    <cellStyle name="통_★대합산단 기본조사서(08.11.11현재)_대합산단 보상액산정조서(등기일자기입, 10.08.06)_경산 전체토지조서 1(10.26일)" xfId="5302"/>
    <cellStyle name="통_★대합산단 기본조사서(08.11.11현재)_대합산단 보상액산정조서(등기일자기입, 10.08.06)_경산 전체토지조서 2(10.26일)" xfId="5303"/>
    <cellStyle name="통_★대합산단 기본조사서(08.11.11현재)_대합산단 보상액산정조서(등기일자기입, 10.08.06)_경산 전체토지조서-12.08.17" xfId="5304"/>
    <cellStyle name="통_★대합산단 기본조사서(08.11.11현재)_대합산단 보상액산정조서(등기일자기입, 10.08.06)_물건조서(1단계완료)-지번별수정" xfId="5305"/>
    <cellStyle name="통_★대합산단 기본조사서(08.11.11현재)_대합산단 보상액산정조서(등기일자기입, 10.08.06)_영농조서-수정.1024" xfId="5306"/>
    <cellStyle name="통_★대합산단 기본조사서(08.11.11현재)_대합산단 보상액산정조서(등기일자기입, 10.08.06)_토지조서(전체. 기본조사서 번호순)" xfId="5307"/>
    <cellStyle name="통_★대합산단 기본조사서(08.11.11현재)_대합산단 보상액산정조서(등기일자기입, 10.08.07)" xfId="2663"/>
    <cellStyle name="통_★대합산단 기본조사서(08.11.11현재)_대합산단 보상액산정조서(등기일자기입, 10.08.07) 2" xfId="5308"/>
    <cellStyle name="통_★대합산단 기본조사서(08.11.11현재)_대합산단 보상액산정조서(등기일자기입, 10.08.07)_경산 기본조사서 결과 보고서(분묘)-12.07.26" xfId="2664"/>
    <cellStyle name="통_★대합산단 기본조사서(08.11.11현재)_대합산단 보상액산정조서(등기일자기입, 10.08.07)_경산 기본조사서 결과 보고서(영농)-2012.07.29" xfId="2665"/>
    <cellStyle name="통_★대합산단 기본조사서(08.11.11현재)_대합산단 보상액산정조서(등기일자기입, 10.08.07)_경산 기본조사서 결과 보고서-2012.07.17(분묘조서)최종" xfId="2666"/>
    <cellStyle name="통_★대합산단 기본조사서(08.11.11현재)_대합산단 보상액산정조서(등기일자기입, 10.08.07)_경산 기본조사서 결과 보고서-2012.07.18" xfId="2667"/>
    <cellStyle name="통_★대합산단 기본조사서(08.11.11현재)_대합산단 보상액산정조서(등기일자기입, 10.08.07)_경산 기본조사서 결과 보고서-2012.07.19(출력용)" xfId="2668"/>
    <cellStyle name="통_★대합산단 기본조사서(08.11.11현재)_대합산단 보상액산정조서(등기일자기입, 10.08.07)_경산 기본조사서 결과 보고서-2012.07.23" xfId="2669"/>
    <cellStyle name="통_★대합산단 기본조사서(08.11.11현재)_대합산단 보상액산정조서(등기일자기입, 10.08.07)_경산 기본조사서 결과 보고서-2012.07.28" xfId="2670"/>
    <cellStyle name="통_★대합산단 기본조사서(08.11.11현재)_대합산단 보상액산정조서(등기일자기입, 10.08.07)_경산 기본조사서 결과 보고서-2012.07.29" xfId="2671"/>
    <cellStyle name="통_★대합산단 기본조사서(08.11.11현재)_대합산단 보상액산정조서(등기일자기입, 10.08.07)_경산 기본조사서 결과 보고서-2012.07.30" xfId="2672"/>
    <cellStyle name="통_★대합산단 기본조사서(08.11.11현재)_대합산단 보상액산정조서(등기일자기입, 10.08.07)_경산 기본조사서 결과 보고서-2012.08.05" xfId="2673"/>
    <cellStyle name="통_★대합산단 기본조사서(08.11.11현재)_대합산단 보상액산정조서(등기일자기입, 10.08.07)_경산 전체토지조서 1(10.26일)" xfId="5309"/>
    <cellStyle name="통_★대합산단 기본조사서(08.11.11현재)_대합산단 보상액산정조서(등기일자기입, 10.08.07)_경산 전체토지조서 2(10.26일)" xfId="5310"/>
    <cellStyle name="통_★대합산단 기본조사서(08.11.11현재)_대합산단 보상액산정조서(등기일자기입, 10.08.07)_경산 전체토지조서-12.08.17" xfId="5311"/>
    <cellStyle name="통_★대합산단 기본조사서(08.11.11현재)_대합산단 보상액산정조서(등기일자기입, 10.08.07)_물건조서(1단계완료)-지번별수정" xfId="5312"/>
    <cellStyle name="통_★대합산단 기본조사서(08.11.11현재)_대합산단 보상액산정조서(등기일자기입, 10.08.07)_영농조서-수정.1024" xfId="5313"/>
    <cellStyle name="통_★대합산단 기본조사서(08.11.11현재)_대합산단 보상액산정조서(등기일자기입, 10.08.07)_토지조서(전체. 기본조사서 번호순)" xfId="5314"/>
    <cellStyle name="통_★대합산단 기본조사서(08.11.11현재)_대합산단 토지,물건 총괄표(09.08.01) 자료" xfId="2674"/>
    <cellStyle name="통_★대합산단 기본조사서(08.11.11현재)_대합산단 토지,물건 총괄표(09.08.01) 자료 2" xfId="5315"/>
    <cellStyle name="통_★대합산단 기본조사서(08.11.11현재)_대합산단 토지,물건 총괄표(09.08.01) 자료_경산 기본조사서 결과 보고서(분묘)-12.07.26" xfId="2675"/>
    <cellStyle name="통_★대합산단 기본조사서(08.11.11현재)_대합산단 토지,물건 총괄표(09.08.01) 자료_경산 기본조사서 결과 보고서(영농)-2012.07.29" xfId="2676"/>
    <cellStyle name="통_★대합산단 기본조사서(08.11.11현재)_대합산단 토지,물건 총괄표(09.08.01) 자료_경산 기본조사서 결과 보고서-2012.07.17(분묘조서)최종" xfId="2677"/>
    <cellStyle name="통_★대합산단 기본조사서(08.11.11현재)_대합산단 토지,물건 총괄표(09.08.01) 자료_경산 기본조사서 결과 보고서-2012.07.18" xfId="2678"/>
    <cellStyle name="통_★대합산단 기본조사서(08.11.11현재)_대합산단 토지,물건 총괄표(09.08.01) 자료_경산 기본조사서 결과 보고서-2012.07.19(출력용)" xfId="2679"/>
    <cellStyle name="통_★대합산단 기본조사서(08.11.11현재)_대합산단 토지,물건 총괄표(09.08.01) 자료_경산 기본조사서 결과 보고서-2012.07.23" xfId="2680"/>
    <cellStyle name="통_★대합산단 기본조사서(08.11.11현재)_대합산단 토지,물건 총괄표(09.08.01) 자료_경산 기본조사서 결과 보고서-2012.07.28" xfId="2681"/>
    <cellStyle name="통_★대합산단 기본조사서(08.11.11현재)_대합산단 토지,물건 총괄표(09.08.01) 자료_경산 기본조사서 결과 보고서-2012.07.29" xfId="2682"/>
    <cellStyle name="통_★대합산단 기본조사서(08.11.11현재)_대합산단 토지,물건 총괄표(09.08.01) 자료_경산 기본조사서 결과 보고서-2012.07.30" xfId="2683"/>
    <cellStyle name="통_★대합산단 기본조사서(08.11.11현재)_대합산단 토지,물건 총괄표(09.08.01) 자료_경산 기본조사서 결과 보고서-2012.08.05" xfId="2684"/>
    <cellStyle name="통_★대합산단 기본조사서(08.11.11현재)_대합산단 토지,물건 총괄표(09.08.01) 자료_경산 전체토지조서 1(10.26일)" xfId="5316"/>
    <cellStyle name="통_★대합산단 기본조사서(08.11.11현재)_대합산단 토지,물건 총괄표(09.08.01) 자료_경산 전체토지조서 2(10.26일)" xfId="5317"/>
    <cellStyle name="통_★대합산단 기본조사서(08.11.11현재)_대합산단 토지,물건 총괄표(09.08.01) 자료_경산 전체토지조서-12.08.17" xfId="5318"/>
    <cellStyle name="통_★대합산단 기본조사서(08.11.11현재)_대합산단 토지,물건 총괄표(09.08.01) 자료_물건조서(1단계완료)-지번별수정" xfId="5319"/>
    <cellStyle name="통_★대합산단 기본조사서(08.11.11현재)_대합산단 토지,물건 총괄표(09.08.01) 자료_영농조서-수정.1024" xfId="5320"/>
    <cellStyle name="통_★대합산단 기본조사서(08.11.11현재)_대합산단 토지,물건 총괄표(09.08.01) 자료_토지조서(전체. 기본조사서 번호순)" xfId="5321"/>
    <cellStyle name="통_★대합산단 기본조사서(08.11.11현재)_대합산단 편입물건 총괄표(09.08.01)" xfId="2685"/>
    <cellStyle name="통_★대합산단 기본조사서(08.11.11현재)_대합산단 편입물건 총괄표(09.08.01)_경산 기본조사서 결과 보고서-2012.07.17(분묘조서)최종" xfId="2686"/>
    <cellStyle name="통_★대합산단 기본조사서(08.11.11현재)_대합산단 편입물건 총괄표(09.08.01)_경산 기본조사서 결과 보고서-2012.07.17(분묘조서)최종 2" xfId="5322"/>
    <cellStyle name="통_★대합산단 기본조사서(08.11.11현재)_대합산단 편입물건 총괄표(09.08.01)_경산 기본조사서 결과 보고서-2012.07.17(분묘조서)최종_경산 기본조사서 결과 보고서(영농)-2012.07.29" xfId="2687"/>
    <cellStyle name="통_★대합산단 기본조사서(08.11.11현재)_대합산단 편입물건 총괄표(09.08.01)_경산 기본조사서 결과 보고서-2012.07.17(분묘조서)최종_경산 기본조사서 결과 보고서-2012.07.23" xfId="2688"/>
    <cellStyle name="통_★대합산단 기본조사서(08.11.11현재)_대합산단 편입물건 총괄표(09.08.01)_경산 기본조사서 결과 보고서-2012.07.17(분묘조서)최종_경산 기본조사서 결과 보고서-2012.07.29" xfId="2689"/>
    <cellStyle name="통_★대합산단 기본조사서(08.11.11현재)_대합산단 편입물건 총괄표(09.08.01)_경산 기본조사서 결과 보고서-2012.07.17(분묘조서)최종_경산 기본조사서 결과 보고서-2012.07.30" xfId="2690"/>
    <cellStyle name="통_★대합산단 기본조사서(08.11.11현재)_대합산단 편입물건 총괄표(09.08.01)_경산 기본조사서 결과 보고서-2012.07.17(분묘조서)최종_경산 기본조사서 결과 보고서-2012.08.05" xfId="2691"/>
    <cellStyle name="통_★대합산단 기본조사서(08.11.11현재)_대합산단 편입물건 총괄표(09.08.01)_경산 기본조사서 결과 보고서-2012.07.17(분묘조서)최종_물건조서(1단계완료)-지번별수정" xfId="5323"/>
    <cellStyle name="통_★대합산단 기본조사서(08.11.11현재)_대합산단 편입물건 총괄표(09.08.01)_경산 기본조사서 결과 보고서-2012.07.17(분묘조서)최종_영농조서-수정.1024" xfId="5324"/>
    <cellStyle name="통_★대합산단 기본조사서(08.11.11현재)_대합산단 편입물건 총괄표(09.08.01)_경산 기본조사서 결과 보고서-2012.07.18" xfId="2692"/>
    <cellStyle name="통_★대합산단 기본조사서(08.11.11현재)_대합산단 편입물건 총괄표(09.08.01)_경산 기본조사서 결과 보고서-2012.07.18 2" xfId="5325"/>
    <cellStyle name="통_★대합산단 기본조사서(08.11.11현재)_대합산단 편입물건 총괄표(09.08.01)_경산 기본조사서 결과 보고서-2012.07.18_경산 기본조사서 결과 보고서(영농)-2012.07.29" xfId="2693"/>
    <cellStyle name="통_★대합산단 기본조사서(08.11.11현재)_대합산단 편입물건 총괄표(09.08.01)_경산 기본조사서 결과 보고서-2012.07.18_경산 기본조사서 결과 보고서-2012.07.23" xfId="2694"/>
    <cellStyle name="통_★대합산단 기본조사서(08.11.11현재)_대합산단 편입물건 총괄표(09.08.01)_경산 기본조사서 결과 보고서-2012.07.18_경산 기본조사서 결과 보고서-2012.07.29" xfId="2695"/>
    <cellStyle name="통_★대합산단 기본조사서(08.11.11현재)_대합산단 편입물건 총괄표(09.08.01)_경산 기본조사서 결과 보고서-2012.07.18_경산 기본조사서 결과 보고서-2012.07.30" xfId="2696"/>
    <cellStyle name="통_★대합산단 기본조사서(08.11.11현재)_대합산단 편입물건 총괄표(09.08.01)_경산 기본조사서 결과 보고서-2012.07.18_경산 기본조사서 결과 보고서-2012.08.05" xfId="2697"/>
    <cellStyle name="통_★대합산단 기본조사서(08.11.11현재)_대합산단 편입물건 총괄표(09.08.01)_경산 기본조사서 결과 보고서-2012.07.18_물건조서(1단계완료)-지번별수정" xfId="5326"/>
    <cellStyle name="통_★대합산단 기본조사서(08.11.11현재)_대합산단 편입물건 총괄표(09.08.01)_경산 기본조사서 결과 보고서-2012.07.18_영농조서-수정.1024" xfId="5327"/>
    <cellStyle name="통_★대합산단 기본조사서(10.08.13)" xfId="2698"/>
    <cellStyle name="통_★대합산단 기본조사서(10.08.13)_경산 기본조사서 결과 보고서-2012.07.17(분묘조서)최종" xfId="2699"/>
    <cellStyle name="통_★대합산단 기본조사서(10.08.13)_경산 기본조사서 결과 보고서-2012.07.17(분묘조서)최종 2" xfId="5328"/>
    <cellStyle name="통_★대합산단 기본조사서(10.08.13)_경산 기본조사서 결과 보고서-2012.07.17(분묘조서)최종_경산 기본조사서 결과 보고서(영농)-2012.07.29" xfId="2700"/>
    <cellStyle name="통_★대합산단 기본조사서(10.08.13)_경산 기본조사서 결과 보고서-2012.07.17(분묘조서)최종_경산 기본조사서 결과 보고서-2012.07.23" xfId="2701"/>
    <cellStyle name="통_★대합산단 기본조사서(10.08.13)_경산 기본조사서 결과 보고서-2012.07.17(분묘조서)최종_경산 기본조사서 결과 보고서-2012.07.29" xfId="2702"/>
    <cellStyle name="통_★대합산단 기본조사서(10.08.13)_경산 기본조사서 결과 보고서-2012.07.17(분묘조서)최종_경산 기본조사서 결과 보고서-2012.07.30" xfId="2703"/>
    <cellStyle name="통_★대합산단 기본조사서(10.08.13)_경산 기본조사서 결과 보고서-2012.07.17(분묘조서)최종_경산 기본조사서 결과 보고서-2012.08.05" xfId="2704"/>
    <cellStyle name="통_★대합산단 기본조사서(10.08.13)_경산 기본조사서 결과 보고서-2012.07.17(분묘조서)최종_물건조서(1단계완료)-지번별수정" xfId="5329"/>
    <cellStyle name="통_★대합산단 기본조사서(10.08.13)_경산 기본조사서 결과 보고서-2012.07.17(분묘조서)최종_영농조서-수정.1024" xfId="5330"/>
    <cellStyle name="통_★대합산단 기본조사서(10.08.13)_경산 기본조사서 결과 보고서-2012.07.18" xfId="2705"/>
    <cellStyle name="통_★대합산단 기본조사서(10.08.13)_경산 기본조사서 결과 보고서-2012.07.18 2" xfId="5331"/>
    <cellStyle name="통_★대합산단 기본조사서(10.08.13)_경산 기본조사서 결과 보고서-2012.07.18_경산 기본조사서 결과 보고서(영농)-2012.07.29" xfId="2706"/>
    <cellStyle name="통_★대합산단 기본조사서(10.08.13)_경산 기본조사서 결과 보고서-2012.07.18_경산 기본조사서 결과 보고서-2012.07.23" xfId="2707"/>
    <cellStyle name="통_★대합산단 기본조사서(10.08.13)_경산 기본조사서 결과 보고서-2012.07.18_경산 기본조사서 결과 보고서-2012.07.29" xfId="2708"/>
    <cellStyle name="통_★대합산단 기본조사서(10.08.13)_경산 기본조사서 결과 보고서-2012.07.18_경산 기본조사서 결과 보고서-2012.07.30" xfId="2709"/>
    <cellStyle name="통_★대합산단 기본조사서(10.08.13)_경산 기본조사서 결과 보고서-2012.07.18_경산 기본조사서 결과 보고서-2012.08.05" xfId="2710"/>
    <cellStyle name="통_★대합산단 기본조사서(10.08.13)_경산 기본조사서 결과 보고서-2012.07.18_물건조서(1단계완료)-지번별수정" xfId="5332"/>
    <cellStyle name="통_★대합산단 기본조사서(10.08.13)_경산 기본조사서 결과 보고서-2012.07.18_영농조서-수정.1024" xfId="5333"/>
    <cellStyle name="통_★대합산단 보상액 산정조서(09.08.07현재)" xfId="2711"/>
    <cellStyle name="통_★대합산단 보상액 산정조서(09.08.07현재) 2" xfId="5334"/>
    <cellStyle name="통_★대합산단 보상액 산정조서(09.08.07현재)_★대합산단 보상액 산정조서(10.08.06)" xfId="2712"/>
    <cellStyle name="통_★대합산단 보상액 산정조서(09.08.07현재)_★대합산단 보상액 산정조서(10.08.06) 2" xfId="5335"/>
    <cellStyle name="통_★대합산단 보상액 산정조서(09.08.07현재)_★대합산단 보상액 산정조서(10.08.06)_경산 기본조사서 결과 보고서(분묘)-12.07.26" xfId="2713"/>
    <cellStyle name="통_★대합산단 보상액 산정조서(09.08.07현재)_★대합산단 보상액 산정조서(10.08.06)_경산 기본조사서 결과 보고서(영농)-2012.07.29" xfId="2714"/>
    <cellStyle name="통_★대합산단 보상액 산정조서(09.08.07현재)_★대합산단 보상액 산정조서(10.08.06)_경산 기본조사서 결과 보고서-2012.07.17(분묘조서)최종" xfId="2715"/>
    <cellStyle name="통_★대합산단 보상액 산정조서(09.08.07현재)_★대합산단 보상액 산정조서(10.08.06)_경산 기본조사서 결과 보고서-2012.07.18" xfId="2716"/>
    <cellStyle name="통_★대합산단 보상액 산정조서(09.08.07현재)_★대합산단 보상액 산정조서(10.08.06)_경산 기본조사서 결과 보고서-2012.07.19(출력용)" xfId="2717"/>
    <cellStyle name="통_★대합산단 보상액 산정조서(09.08.07현재)_★대합산단 보상액 산정조서(10.08.06)_경산 기본조사서 결과 보고서-2012.07.23" xfId="2718"/>
    <cellStyle name="통_★대합산단 보상액 산정조서(09.08.07현재)_★대합산단 보상액 산정조서(10.08.06)_경산 기본조사서 결과 보고서-2012.07.28" xfId="2719"/>
    <cellStyle name="통_★대합산단 보상액 산정조서(09.08.07현재)_★대합산단 보상액 산정조서(10.08.06)_경산 기본조사서 결과 보고서-2012.07.29" xfId="2720"/>
    <cellStyle name="통_★대합산단 보상액 산정조서(09.08.07현재)_★대합산단 보상액 산정조서(10.08.06)_경산 기본조사서 결과 보고서-2012.07.30" xfId="2721"/>
    <cellStyle name="통_★대합산단 보상액 산정조서(09.08.07현재)_★대합산단 보상액 산정조서(10.08.06)_경산 기본조사서 결과 보고서-2012.08.05" xfId="2722"/>
    <cellStyle name="통_★대합산단 보상액 산정조서(09.08.07현재)_★대합산단 보상액 산정조서(10.08.06)_경산 전체토지조서 1(10.26일)" xfId="5336"/>
    <cellStyle name="통_★대합산단 보상액 산정조서(09.08.07현재)_★대합산단 보상액 산정조서(10.08.06)_경산 전체토지조서 2(10.26일)" xfId="5337"/>
    <cellStyle name="통_★대합산단 보상액 산정조서(09.08.07현재)_★대합산단 보상액 산정조서(10.08.06)_경산 전체토지조서-12.08.17" xfId="5338"/>
    <cellStyle name="통_★대합산단 보상액 산정조서(09.08.07현재)_★대합산단 보상액 산정조서(10.08.06)_물건조서(1단계완료)-지번별수정" xfId="5339"/>
    <cellStyle name="통_★대합산단 보상액 산정조서(09.08.07현재)_★대합산단 보상액 산정조서(10.08.06)_영농조서-수정.1024" xfId="5340"/>
    <cellStyle name="통_★대합산단 보상액 산정조서(09.08.07현재)_★대합산단 보상액 산정조서(10.08.06)_토지조서(전체. 기본조사서 번호순)" xfId="5341"/>
    <cellStyle name="통_★대합산단 보상액 산정조서(09.08.07현재)_경산 기본조사서 결과 보고서(분묘)-12.07.26" xfId="2723"/>
    <cellStyle name="통_★대합산단 보상액 산정조서(09.08.07현재)_경산 기본조사서 결과 보고서(영농)-2012.07.29" xfId="2724"/>
    <cellStyle name="통_★대합산단 보상액 산정조서(09.08.07현재)_경산 기본조사서 결과 보고서-2012.07.17(분묘조서)최종" xfId="2725"/>
    <cellStyle name="통_★대합산단 보상액 산정조서(09.08.07현재)_경산 기본조사서 결과 보고서-2012.07.18" xfId="2726"/>
    <cellStyle name="통_★대합산단 보상액 산정조서(09.08.07현재)_경산 기본조사서 결과 보고서-2012.07.19(출력용)" xfId="2727"/>
    <cellStyle name="통_★대합산단 보상액 산정조서(09.08.07현재)_경산 기본조사서 결과 보고서-2012.07.23" xfId="2728"/>
    <cellStyle name="통_★대합산단 보상액 산정조서(09.08.07현재)_경산 기본조사서 결과 보고서-2012.07.28" xfId="2729"/>
    <cellStyle name="통_★대합산단 보상액 산정조서(09.08.07현재)_경산 기본조사서 결과 보고서-2012.07.29" xfId="2730"/>
    <cellStyle name="통_★대합산단 보상액 산정조서(09.08.07현재)_경산 기본조사서 결과 보고서-2012.07.30" xfId="2731"/>
    <cellStyle name="통_★대합산단 보상액 산정조서(09.08.07현재)_경산 기본조사서 결과 보고서-2012.08.05" xfId="2732"/>
    <cellStyle name="통_★대합산단 보상액 산정조서(09.08.07현재)_경산 전체토지조서 1(10.26일)" xfId="5342"/>
    <cellStyle name="통_★대합산단 보상액 산정조서(09.08.07현재)_경산 전체토지조서 2(10.26일)" xfId="5343"/>
    <cellStyle name="통_★대합산단 보상액 산정조서(09.08.07현재)_경산 전체토지조서-12.08.17" xfId="5344"/>
    <cellStyle name="통_★대합산단 보상액 산정조서(09.08.07현재)_물건조서(1단계완료)-지번별수정" xfId="5345"/>
    <cellStyle name="통_★대합산단 보상액 산정조서(09.08.07현재)_영농조서-수정.1024" xfId="5346"/>
    <cellStyle name="통_★대합산단 보상액 산정조서(09.08.07현재)_토지조서(전체. 기본조사서 번호순)" xfId="5347"/>
    <cellStyle name="통_경산 기본조사서 결과 보고서-2012.07.17(분묘조서)최종" xfId="2733"/>
    <cellStyle name="통_경산 기본조사서 결과 보고서-2012.07.17(분묘조서)최종 2" xfId="5348"/>
    <cellStyle name="통_경산 기본조사서 결과 보고서-2012.07.17(분묘조서)최종_경산 기본조사서 결과 보고서(영농)-2012.07.29" xfId="2734"/>
    <cellStyle name="통_경산 기본조사서 결과 보고서-2012.07.17(분묘조서)최종_경산 기본조사서 결과 보고서-2012.07.23" xfId="2735"/>
    <cellStyle name="통_경산 기본조사서 결과 보고서-2012.07.17(분묘조서)최종_경산 기본조사서 결과 보고서-2012.07.29" xfId="2736"/>
    <cellStyle name="통_경산 기본조사서 결과 보고서-2012.07.17(분묘조서)최종_경산 기본조사서 결과 보고서-2012.07.30" xfId="2737"/>
    <cellStyle name="통_경산 기본조사서 결과 보고서-2012.07.17(분묘조서)최종_경산 기본조사서 결과 보고서-2012.08.05" xfId="2738"/>
    <cellStyle name="통_경산 기본조사서 결과 보고서-2012.07.17(분묘조서)최종_물건조서(1단계완료)-지번별수정" xfId="5349"/>
    <cellStyle name="통_경산 기본조사서 결과 보고서-2012.07.17(분묘조서)최종_영농조서-수정.1024" xfId="5350"/>
    <cellStyle name="통_경산 기본조사서 결과 보고서-2012.07.18" xfId="2739"/>
    <cellStyle name="통_경산 기본조사서 결과 보고서-2012.07.18 2" xfId="5351"/>
    <cellStyle name="통_경산 기본조사서 결과 보고서-2012.07.18_경산 기본조사서 결과 보고서(영농)-2012.07.29" xfId="2740"/>
    <cellStyle name="통_경산 기본조사서 결과 보고서-2012.07.18_경산 기본조사서 결과 보고서-2012.07.23" xfId="2741"/>
    <cellStyle name="통_경산 기본조사서 결과 보고서-2012.07.18_경산 기본조사서 결과 보고서-2012.07.29" xfId="2742"/>
    <cellStyle name="통_경산 기본조사서 결과 보고서-2012.07.18_경산 기본조사서 결과 보고서-2012.07.30" xfId="2743"/>
    <cellStyle name="통_경산 기본조사서 결과 보고서-2012.07.18_경산 기본조사서 결과 보고서-2012.08.05" xfId="2744"/>
    <cellStyle name="통_경산 기본조사서 결과 보고서-2012.07.18_물건조서(1단계완료)-지번별수정" xfId="5352"/>
    <cellStyle name="통_경산 기본조사서 결과 보고서-2012.07.18_영농조서-수정.1024" xfId="5353"/>
    <cellStyle name="통_대부포기각서 징구현황-09.12.14" xfId="2745"/>
    <cellStyle name="통_대부포기각서 징구현황-09.12.14 2" xfId="5354"/>
    <cellStyle name="통_대부포기각서 징구현황-09.12.14_경산 기본조사서 결과 보고서(분묘)-12.07.26" xfId="2746"/>
    <cellStyle name="통_대부포기각서 징구현황-09.12.14_경산 기본조사서 결과 보고서(영농)-2012.07.29" xfId="2747"/>
    <cellStyle name="통_대부포기각서 징구현황-09.12.14_경산 기본조사서 결과 보고서-2012.07.17(분묘조서)최종" xfId="2748"/>
    <cellStyle name="통_대부포기각서 징구현황-09.12.14_경산 기본조사서 결과 보고서-2012.07.18" xfId="2749"/>
    <cellStyle name="통_대부포기각서 징구현황-09.12.14_경산 기본조사서 결과 보고서-2012.07.19(출력용)" xfId="2750"/>
    <cellStyle name="통_대부포기각서 징구현황-09.12.14_경산 기본조사서 결과 보고서-2012.07.23" xfId="2751"/>
    <cellStyle name="통_대부포기각서 징구현황-09.12.14_경산 기본조사서 결과 보고서-2012.07.28" xfId="2752"/>
    <cellStyle name="통_대부포기각서 징구현황-09.12.14_경산 기본조사서 결과 보고서-2012.07.29" xfId="2753"/>
    <cellStyle name="통_대부포기각서 징구현황-09.12.14_경산 기본조사서 결과 보고서-2012.07.30" xfId="2754"/>
    <cellStyle name="통_대부포기각서 징구현황-09.12.14_경산 기본조사서 결과 보고서-2012.08.05" xfId="2755"/>
    <cellStyle name="통_대부포기각서 징구현황-09.12.14_경산 전체토지조서 1(10.26일)" xfId="5355"/>
    <cellStyle name="통_대부포기각서 징구현황-09.12.14_경산 전체토지조서 2(10.26일)" xfId="5356"/>
    <cellStyle name="통_대부포기각서 징구현황-09.12.14_경산 전체토지조서-12.08.17" xfId="5357"/>
    <cellStyle name="통_대부포기각서 징구현황-09.12.14_물건조서(1단계완료)-지번별수정" xfId="5358"/>
    <cellStyle name="통_대부포기각서 징구현황-09.12.14_영농조서-수정.1024" xfId="5359"/>
    <cellStyle name="통_대부포기각서 징구현황-09.12.14_토지조서(전체. 기본조사서 번호순)" xfId="5360"/>
    <cellStyle name="통_대합산단 국공유지 산정조서 - 정산용" xfId="2756"/>
    <cellStyle name="통_대합산단 국공유지 산정조서 - 정산용 2" xfId="5361"/>
    <cellStyle name="통_대합산단 국공유지 산정조서 - 정산용_경산 기본조사서 결과 보고서(분묘)-12.07.26" xfId="2757"/>
    <cellStyle name="통_대합산단 국공유지 산정조서 - 정산용_경산 기본조사서 결과 보고서(영농)-2012.07.29" xfId="2758"/>
    <cellStyle name="통_대합산단 국공유지 산정조서 - 정산용_경산 기본조사서 결과 보고서-2012.07.17(분묘조서)최종" xfId="2759"/>
    <cellStyle name="통_대합산단 국공유지 산정조서 - 정산용_경산 기본조사서 결과 보고서-2012.07.18" xfId="2760"/>
    <cellStyle name="통_대합산단 국공유지 산정조서 - 정산용_경산 기본조사서 결과 보고서-2012.07.19(출력용)" xfId="2761"/>
    <cellStyle name="통_대합산단 국공유지 산정조서 - 정산용_경산 기본조사서 결과 보고서-2012.07.23" xfId="2762"/>
    <cellStyle name="통_대합산단 국공유지 산정조서 - 정산용_경산 기본조사서 결과 보고서-2012.07.28" xfId="2763"/>
    <cellStyle name="통_대합산단 국공유지 산정조서 - 정산용_경산 기본조사서 결과 보고서-2012.07.29" xfId="2764"/>
    <cellStyle name="통_대합산단 국공유지 산정조서 - 정산용_경산 기본조사서 결과 보고서-2012.07.30" xfId="2765"/>
    <cellStyle name="통_대합산단 국공유지 산정조서 - 정산용_경산 기본조사서 결과 보고서-2012.08.05" xfId="2766"/>
    <cellStyle name="통_대합산단 국공유지 산정조서 - 정산용_경산 전체토지조서 1(10.26일)" xfId="5362"/>
    <cellStyle name="통_대합산단 국공유지 산정조서 - 정산용_경산 전체토지조서 2(10.26일)" xfId="5363"/>
    <cellStyle name="통_대합산단 국공유지 산정조서 - 정산용_경산 전체토지조서-12.08.17" xfId="5364"/>
    <cellStyle name="통_대합산단 국공유지 산정조서 - 정산용_물건조서(1단계완료)-지번별수정" xfId="5365"/>
    <cellStyle name="통_대합산단 국공유지 산정조서 - 정산용_영농조서-수정.1024" xfId="5366"/>
    <cellStyle name="통_대합산단 국공유지 산정조서 - 정산용_토지조서(전체. 기본조사서 번호순)" xfId="5367"/>
    <cellStyle name="통_대합산단 보상액 산정조서(10.01.27현재)" xfId="2767"/>
    <cellStyle name="통_대합산단 보상액 산정조서(10.01.27현재)_경산 기본조사서 결과 보고서-2012.07.17(분묘조서)최종" xfId="2768"/>
    <cellStyle name="통_대합산단 보상액 산정조서(10.01.27현재)_경산 기본조사서 결과 보고서-2012.07.17(분묘조서)최종 2" xfId="5368"/>
    <cellStyle name="통_대합산단 보상액 산정조서(10.01.27현재)_경산 기본조사서 결과 보고서-2012.07.17(분묘조서)최종_경산 기본조사서 결과 보고서(영농)-2012.07.29" xfId="2769"/>
    <cellStyle name="통_대합산단 보상액 산정조서(10.01.27현재)_경산 기본조사서 결과 보고서-2012.07.17(분묘조서)최종_경산 기본조사서 결과 보고서-2012.07.23" xfId="2770"/>
    <cellStyle name="통_대합산단 보상액 산정조서(10.01.27현재)_경산 기본조사서 결과 보고서-2012.07.17(분묘조서)최종_경산 기본조사서 결과 보고서-2012.07.29" xfId="2771"/>
    <cellStyle name="통_대합산단 보상액 산정조서(10.01.27현재)_경산 기본조사서 결과 보고서-2012.07.17(분묘조서)최종_경산 기본조사서 결과 보고서-2012.07.30" xfId="2772"/>
    <cellStyle name="통_대합산단 보상액 산정조서(10.01.27현재)_경산 기본조사서 결과 보고서-2012.07.17(분묘조서)최종_경산 기본조사서 결과 보고서-2012.08.05" xfId="2773"/>
    <cellStyle name="통_대합산단 보상액 산정조서(10.01.27현재)_경산 기본조사서 결과 보고서-2012.07.17(분묘조서)최종_물건조서(1단계완료)-지번별수정" xfId="5369"/>
    <cellStyle name="통_대합산단 보상액 산정조서(10.01.27현재)_경산 기본조사서 결과 보고서-2012.07.17(분묘조서)최종_영농조서-수정.1024" xfId="5370"/>
    <cellStyle name="통_대합산단 보상액 산정조서(10.01.27현재)_경산 기본조사서 결과 보고서-2012.07.18" xfId="2774"/>
    <cellStyle name="통_대합산단 보상액 산정조서(10.01.27현재)_경산 기본조사서 결과 보고서-2012.07.18 2" xfId="5371"/>
    <cellStyle name="통_대합산단 보상액 산정조서(10.01.27현재)_경산 기본조사서 결과 보고서-2012.07.18_경산 기본조사서 결과 보고서(영농)-2012.07.29" xfId="2775"/>
    <cellStyle name="통_대합산단 보상액 산정조서(10.01.27현재)_경산 기본조사서 결과 보고서-2012.07.18_경산 기본조사서 결과 보고서-2012.07.23" xfId="2776"/>
    <cellStyle name="통_대합산단 보상액 산정조서(10.01.27현재)_경산 기본조사서 결과 보고서-2012.07.18_경산 기본조사서 결과 보고서-2012.07.29" xfId="2777"/>
    <cellStyle name="통_대합산단 보상액 산정조서(10.01.27현재)_경산 기본조사서 결과 보고서-2012.07.18_경산 기본조사서 결과 보고서-2012.07.30" xfId="2778"/>
    <cellStyle name="통_대합산단 보상액 산정조서(10.01.27현재)_경산 기본조사서 결과 보고서-2012.07.18_경산 기본조사서 결과 보고서-2012.08.05" xfId="2779"/>
    <cellStyle name="통_대합산단 보상액 산정조서(10.01.27현재)_경산 기본조사서 결과 보고서-2012.07.18_물건조서(1단계완료)-지번별수정" xfId="5372"/>
    <cellStyle name="통_대합산단 보상액 산정조서(10.01.27현재)_경산 기본조사서 결과 보고서-2012.07.18_영농조서-수정.1024" xfId="5373"/>
    <cellStyle name="통_대합산단 보상액 산정조서(10.08.12현재)" xfId="2780"/>
    <cellStyle name="통_대합산단 보상액 산정조서(10.08.12현재)_경산 기본조사서 결과 보고서-2012.07.17(분묘조서)최종" xfId="2781"/>
    <cellStyle name="통_대합산단 보상액 산정조서(10.08.12현재)_경산 기본조사서 결과 보고서-2012.07.17(분묘조서)최종 2" xfId="5374"/>
    <cellStyle name="통_대합산단 보상액 산정조서(10.08.12현재)_경산 기본조사서 결과 보고서-2012.07.17(분묘조서)최종_경산 기본조사서 결과 보고서(영농)-2012.07.29" xfId="2782"/>
    <cellStyle name="통_대합산단 보상액 산정조서(10.08.12현재)_경산 기본조사서 결과 보고서-2012.07.17(분묘조서)최종_경산 기본조사서 결과 보고서-2012.07.23" xfId="2783"/>
    <cellStyle name="통_대합산단 보상액 산정조서(10.08.12현재)_경산 기본조사서 결과 보고서-2012.07.17(분묘조서)최종_경산 기본조사서 결과 보고서-2012.07.29" xfId="2784"/>
    <cellStyle name="통_대합산단 보상액 산정조서(10.08.12현재)_경산 기본조사서 결과 보고서-2012.07.17(분묘조서)최종_경산 기본조사서 결과 보고서-2012.07.30" xfId="2785"/>
    <cellStyle name="통_대합산단 보상액 산정조서(10.08.12현재)_경산 기본조사서 결과 보고서-2012.07.17(분묘조서)최종_경산 기본조사서 결과 보고서-2012.08.05" xfId="2786"/>
    <cellStyle name="통_대합산단 보상액 산정조서(10.08.12현재)_경산 기본조사서 결과 보고서-2012.07.17(분묘조서)최종_물건조서(1단계완료)-지번별수정" xfId="5375"/>
    <cellStyle name="통_대합산단 보상액 산정조서(10.08.12현재)_경산 기본조사서 결과 보고서-2012.07.17(분묘조서)최종_영농조서-수정.1024" xfId="5376"/>
    <cellStyle name="통_대합산단 보상액 산정조서(10.08.12현재)_경산 기본조사서 결과 보고서-2012.07.18" xfId="2787"/>
    <cellStyle name="통_대합산단 보상액 산정조서(10.08.12현재)_경산 기본조사서 결과 보고서-2012.07.18 2" xfId="5377"/>
    <cellStyle name="통_대합산단 보상액 산정조서(10.08.12현재)_경산 기본조사서 결과 보고서-2012.07.18_경산 기본조사서 결과 보고서(영농)-2012.07.29" xfId="2788"/>
    <cellStyle name="통_대합산단 보상액 산정조서(10.08.12현재)_경산 기본조사서 결과 보고서-2012.07.18_경산 기본조사서 결과 보고서-2012.07.23" xfId="2789"/>
    <cellStyle name="통_대합산단 보상액 산정조서(10.08.12현재)_경산 기본조사서 결과 보고서-2012.07.18_경산 기본조사서 결과 보고서-2012.07.29" xfId="2790"/>
    <cellStyle name="통_대합산단 보상액 산정조서(10.08.12현재)_경산 기본조사서 결과 보고서-2012.07.18_경산 기본조사서 결과 보고서-2012.07.30" xfId="2791"/>
    <cellStyle name="통_대합산단 보상액 산정조서(10.08.12현재)_경산 기본조사서 결과 보고서-2012.07.18_경산 기본조사서 결과 보고서-2012.08.05" xfId="2792"/>
    <cellStyle name="통_대합산단 보상액 산정조서(10.08.12현재)_경산 기본조사서 결과 보고서-2012.07.18_물건조서(1단계완료)-지번별수정" xfId="5378"/>
    <cellStyle name="통_대합산단 보상액 산정조서(10.08.12현재)_경산 기본조사서 결과 보고서-2012.07.18_영농조서-수정.1024" xfId="5379"/>
    <cellStyle name="통_대합산단 보상액산정조서(등기일자기입, 10.08.06)" xfId="2793"/>
    <cellStyle name="통_대합산단 보상액산정조서(등기일자기입, 10.08.06) 2" xfId="5380"/>
    <cellStyle name="통_대합산단 보상액산정조서(등기일자기입, 10.08.06)_경산 기본조사서 결과 보고서(분묘)-12.07.26" xfId="2794"/>
    <cellStyle name="통_대합산단 보상액산정조서(등기일자기입, 10.08.06)_경산 기본조사서 결과 보고서(영농)-2012.07.29" xfId="2795"/>
    <cellStyle name="통_대합산단 보상액산정조서(등기일자기입, 10.08.06)_경산 기본조사서 결과 보고서-2012.07.17(분묘조서)최종" xfId="2796"/>
    <cellStyle name="통_대합산단 보상액산정조서(등기일자기입, 10.08.06)_경산 기본조사서 결과 보고서-2012.07.18" xfId="2797"/>
    <cellStyle name="통_대합산단 보상액산정조서(등기일자기입, 10.08.06)_경산 기본조사서 결과 보고서-2012.07.19(출력용)" xfId="2798"/>
    <cellStyle name="통_대합산단 보상액산정조서(등기일자기입, 10.08.06)_경산 기본조사서 결과 보고서-2012.07.23" xfId="2799"/>
    <cellStyle name="통_대합산단 보상액산정조서(등기일자기입, 10.08.06)_경산 기본조사서 결과 보고서-2012.07.28" xfId="2800"/>
    <cellStyle name="통_대합산단 보상액산정조서(등기일자기입, 10.08.06)_경산 기본조사서 결과 보고서-2012.07.29" xfId="2801"/>
    <cellStyle name="통_대합산단 보상액산정조서(등기일자기입, 10.08.06)_경산 기본조사서 결과 보고서-2012.07.30" xfId="2802"/>
    <cellStyle name="통_대합산단 보상액산정조서(등기일자기입, 10.08.06)_경산 기본조사서 결과 보고서-2012.08.05" xfId="2803"/>
    <cellStyle name="통_대합산단 보상액산정조서(등기일자기입, 10.08.06)_경산 전체토지조서 1(10.26일)" xfId="5381"/>
    <cellStyle name="통_대합산단 보상액산정조서(등기일자기입, 10.08.06)_경산 전체토지조서 2(10.26일)" xfId="5382"/>
    <cellStyle name="통_대합산단 보상액산정조서(등기일자기입, 10.08.06)_경산 전체토지조서-12.08.17" xfId="5383"/>
    <cellStyle name="통_대합산단 보상액산정조서(등기일자기입, 10.08.06)_물건조서(1단계완료)-지번별수정" xfId="5384"/>
    <cellStyle name="통_대합산단 보상액산정조서(등기일자기입, 10.08.06)_영농조서-수정.1024" xfId="5385"/>
    <cellStyle name="통_대합산단 보상액산정조서(등기일자기입, 10.08.06)_토지조서(전체. 기본조사서 번호순)" xfId="5386"/>
    <cellStyle name="통_대합산단 보상액산정조서(등기일자기입, 10.08.07)" xfId="2804"/>
    <cellStyle name="통_대합산단 보상액산정조서(등기일자기입, 10.08.07) 2" xfId="5387"/>
    <cellStyle name="통_대합산단 보상액산정조서(등기일자기입, 10.08.07)_경산 기본조사서 결과 보고서(분묘)-12.07.26" xfId="2805"/>
    <cellStyle name="통_대합산단 보상액산정조서(등기일자기입, 10.08.07)_경산 기본조사서 결과 보고서(영농)-2012.07.29" xfId="2806"/>
    <cellStyle name="통_대합산단 보상액산정조서(등기일자기입, 10.08.07)_경산 기본조사서 결과 보고서-2012.07.17(분묘조서)최종" xfId="2807"/>
    <cellStyle name="통_대합산단 보상액산정조서(등기일자기입, 10.08.07)_경산 기본조사서 결과 보고서-2012.07.18" xfId="2808"/>
    <cellStyle name="통_대합산단 보상액산정조서(등기일자기입, 10.08.07)_경산 기본조사서 결과 보고서-2012.07.19(출력용)" xfId="2809"/>
    <cellStyle name="통_대합산단 보상액산정조서(등기일자기입, 10.08.07)_경산 기본조사서 결과 보고서-2012.07.23" xfId="2810"/>
    <cellStyle name="통_대합산단 보상액산정조서(등기일자기입, 10.08.07)_경산 기본조사서 결과 보고서-2012.07.28" xfId="2811"/>
    <cellStyle name="통_대합산단 보상액산정조서(등기일자기입, 10.08.07)_경산 기본조사서 결과 보고서-2012.07.29" xfId="2812"/>
    <cellStyle name="통_대합산단 보상액산정조서(등기일자기입, 10.08.07)_경산 기본조사서 결과 보고서-2012.07.30" xfId="2813"/>
    <cellStyle name="통_대합산단 보상액산정조서(등기일자기입, 10.08.07)_경산 기본조사서 결과 보고서-2012.08.05" xfId="2814"/>
    <cellStyle name="통_대합산단 보상액산정조서(등기일자기입, 10.08.07)_경산 전체토지조서 1(10.26일)" xfId="5388"/>
    <cellStyle name="통_대합산단 보상액산정조서(등기일자기입, 10.08.07)_경산 전체토지조서 2(10.26일)" xfId="5389"/>
    <cellStyle name="통_대합산단 보상액산정조서(등기일자기입, 10.08.07)_경산 전체토지조서-12.08.17" xfId="5390"/>
    <cellStyle name="통_대합산단 보상액산정조서(등기일자기입, 10.08.07)_물건조서(1단계완료)-지번별수정" xfId="5391"/>
    <cellStyle name="통_대합산단 보상액산정조서(등기일자기입, 10.08.07)_영농조서-수정.1024" xfId="5392"/>
    <cellStyle name="통_대합산단 보상액산정조서(등기일자기입, 10.08.07)_토지조서(전체. 기본조사서 번호순)" xfId="5393"/>
    <cellStyle name="통_대합산단 분묘조서" xfId="2815"/>
    <cellStyle name="통_대합산단 분묘조서 2" xfId="5394"/>
    <cellStyle name="통_대합산단 분묘조서(08.12.17현재)" xfId="2816"/>
    <cellStyle name="통_대합산단 분묘조서(08.12.17현재) 2" xfId="5395"/>
    <cellStyle name="통_대합산단 분묘조서(08.12.17현재)_★대합산단 보상액 산정조서(09.08.07현재)" xfId="2817"/>
    <cellStyle name="통_대합산단 분묘조서(08.12.17현재)_★대합산단 보상액 산정조서(09.08.07현재) 2" xfId="5396"/>
    <cellStyle name="통_대합산단 분묘조서(08.12.17현재)_★대합산단 보상액 산정조서(09.08.07현재)_경산 기본조사서 결과 보고서(분묘)-12.07.26" xfId="2818"/>
    <cellStyle name="통_대합산단 분묘조서(08.12.17현재)_★대합산단 보상액 산정조서(09.08.07현재)_경산 기본조사서 결과 보고서(영농)-2012.07.29" xfId="2819"/>
    <cellStyle name="통_대합산단 분묘조서(08.12.17현재)_★대합산단 보상액 산정조서(09.08.07현재)_경산 기본조사서 결과 보고서-2012.07.17(분묘조서)최종" xfId="2820"/>
    <cellStyle name="통_대합산단 분묘조서(08.12.17현재)_★대합산단 보상액 산정조서(09.08.07현재)_경산 기본조사서 결과 보고서-2012.07.18" xfId="2821"/>
    <cellStyle name="통_대합산단 분묘조서(08.12.17현재)_★대합산단 보상액 산정조서(09.08.07현재)_경산 기본조사서 결과 보고서-2012.07.19(출력용)" xfId="2822"/>
    <cellStyle name="통_대합산단 분묘조서(08.12.17현재)_★대합산단 보상액 산정조서(09.08.07현재)_경산 기본조사서 결과 보고서-2012.07.23" xfId="2823"/>
    <cellStyle name="통_대합산단 분묘조서(08.12.17현재)_★대합산단 보상액 산정조서(09.08.07현재)_경산 기본조사서 결과 보고서-2012.07.28" xfId="2824"/>
    <cellStyle name="통_대합산단 분묘조서(08.12.17현재)_★대합산단 보상액 산정조서(09.08.07현재)_경산 기본조사서 결과 보고서-2012.07.29" xfId="2825"/>
    <cellStyle name="통_대합산단 분묘조서(08.12.17현재)_★대합산단 보상액 산정조서(09.08.07현재)_경산 기본조사서 결과 보고서-2012.07.30" xfId="2826"/>
    <cellStyle name="통_대합산단 분묘조서(08.12.17현재)_★대합산단 보상액 산정조서(09.08.07현재)_경산 기본조사서 결과 보고서-2012.08.05" xfId="2827"/>
    <cellStyle name="통_대합산단 분묘조서(08.12.17현재)_★대합산단 보상액 산정조서(09.08.07현재)_경산 전체토지조서 1(10.26일)" xfId="5397"/>
    <cellStyle name="통_대합산단 분묘조서(08.12.17현재)_★대합산단 보상액 산정조서(09.08.07현재)_경산 전체토지조서 2(10.26일)" xfId="5398"/>
    <cellStyle name="통_대합산단 분묘조서(08.12.17현재)_★대합산단 보상액 산정조서(09.08.07현재)_경산 전체토지조서-12.08.17" xfId="5399"/>
    <cellStyle name="통_대합산단 분묘조서(08.12.17현재)_★대합산단 보상액 산정조서(09.08.07현재)_물건조서(1단계완료)-지번별수정" xfId="5400"/>
    <cellStyle name="통_대합산단 분묘조서(08.12.17현재)_★대합산단 보상액 산정조서(09.08.07현재)_영농조서-수정.1024" xfId="5401"/>
    <cellStyle name="통_대합산단 분묘조서(08.12.17현재)_★대합산단 보상액 산정조서(09.08.07현재)_토지조서(전체. 기본조사서 번호순)" xfId="5402"/>
    <cellStyle name="통_대합산단 분묘조서(08.12.17현재)_★대합산단 보상액 산정조서(09.08.07현재)-수정" xfId="2828"/>
    <cellStyle name="통_대합산단 분묘조서(08.12.17현재)_★대합산단 보상액 산정조서(09.08.07현재)-수정 2" xfId="5403"/>
    <cellStyle name="통_대합산단 분묘조서(08.12.17현재)_★대합산단 보상액 산정조서(09.08.07현재)-수정_경산 기본조사서 결과 보고서(분묘)-12.07.26" xfId="2829"/>
    <cellStyle name="통_대합산단 분묘조서(08.12.17현재)_★대합산단 보상액 산정조서(09.08.07현재)-수정_경산 기본조사서 결과 보고서(영농)-2012.07.29" xfId="2830"/>
    <cellStyle name="통_대합산단 분묘조서(08.12.17현재)_★대합산단 보상액 산정조서(09.08.07현재)-수정_경산 기본조사서 결과 보고서-2012.07.17(분묘조서)최종" xfId="2831"/>
    <cellStyle name="통_대합산단 분묘조서(08.12.17현재)_★대합산단 보상액 산정조서(09.08.07현재)-수정_경산 기본조사서 결과 보고서-2012.07.18" xfId="2832"/>
    <cellStyle name="통_대합산단 분묘조서(08.12.17현재)_★대합산단 보상액 산정조서(09.08.07현재)-수정_경산 기본조사서 결과 보고서-2012.07.19(출력용)" xfId="2833"/>
    <cellStyle name="통_대합산단 분묘조서(08.12.17현재)_★대합산단 보상액 산정조서(09.08.07현재)-수정_경산 기본조사서 결과 보고서-2012.07.23" xfId="2834"/>
    <cellStyle name="통_대합산단 분묘조서(08.12.17현재)_★대합산단 보상액 산정조서(09.08.07현재)-수정_경산 기본조사서 결과 보고서-2012.07.28" xfId="2835"/>
    <cellStyle name="통_대합산단 분묘조서(08.12.17현재)_★대합산단 보상액 산정조서(09.08.07현재)-수정_경산 기본조사서 결과 보고서-2012.07.29" xfId="2836"/>
    <cellStyle name="통_대합산단 분묘조서(08.12.17현재)_★대합산단 보상액 산정조서(09.08.07현재)-수정_경산 기본조사서 결과 보고서-2012.07.30" xfId="2837"/>
    <cellStyle name="통_대합산단 분묘조서(08.12.17현재)_★대합산단 보상액 산정조서(09.08.07현재)-수정_경산 기본조사서 결과 보고서-2012.08.05" xfId="2838"/>
    <cellStyle name="통_대합산단 분묘조서(08.12.17현재)_★대합산단 보상액 산정조서(09.08.07현재)-수정_경산 전체토지조서 1(10.26일)" xfId="5404"/>
    <cellStyle name="통_대합산단 분묘조서(08.12.17현재)_★대합산단 보상액 산정조서(09.08.07현재)-수정_경산 전체토지조서 2(10.26일)" xfId="5405"/>
    <cellStyle name="통_대합산단 분묘조서(08.12.17현재)_★대합산단 보상액 산정조서(09.08.07현재)-수정_경산 전체토지조서-12.08.17" xfId="5406"/>
    <cellStyle name="통_대합산단 분묘조서(08.12.17현재)_★대합산단 보상액 산정조서(09.08.07현재)-수정_물건조서(1단계완료)-지번별수정" xfId="5407"/>
    <cellStyle name="통_대합산단 분묘조서(08.12.17현재)_★대합산단 보상액 산정조서(09.08.07현재)-수정_영농조서-수정.1024" xfId="5408"/>
    <cellStyle name="통_대합산단 분묘조서(08.12.17현재)_★대합산단 보상액 산정조서(09.08.07현재)-수정_토지조서(전체. 기본조사서 번호순)" xfId="5409"/>
    <cellStyle name="통_대합산단 분묘조서(08.12.17현재)_★대합산단 보상액 산정조서(09.08.11현재)" xfId="2839"/>
    <cellStyle name="통_대합산단 분묘조서(08.12.17현재)_★대합산단 보상액 산정조서(09.08.11현재) 2" xfId="5410"/>
    <cellStyle name="통_대합산단 분묘조서(08.12.17현재)_★대합산단 보상액 산정조서(09.08.11현재)_경산 기본조사서 결과 보고서(분묘)-12.07.26" xfId="2840"/>
    <cellStyle name="통_대합산단 분묘조서(08.12.17현재)_★대합산단 보상액 산정조서(09.08.11현재)_경산 기본조사서 결과 보고서(영농)-2012.07.29" xfId="2841"/>
    <cellStyle name="통_대합산단 분묘조서(08.12.17현재)_★대합산단 보상액 산정조서(09.08.11현재)_경산 기본조사서 결과 보고서-2012.07.17(분묘조서)최종" xfId="2842"/>
    <cellStyle name="통_대합산단 분묘조서(08.12.17현재)_★대합산단 보상액 산정조서(09.08.11현재)_경산 기본조사서 결과 보고서-2012.07.18" xfId="2843"/>
    <cellStyle name="통_대합산단 분묘조서(08.12.17현재)_★대합산단 보상액 산정조서(09.08.11현재)_경산 기본조사서 결과 보고서-2012.07.19(출력용)" xfId="2844"/>
    <cellStyle name="통_대합산단 분묘조서(08.12.17현재)_★대합산단 보상액 산정조서(09.08.11현재)_경산 기본조사서 결과 보고서-2012.07.23" xfId="2845"/>
    <cellStyle name="통_대합산단 분묘조서(08.12.17현재)_★대합산단 보상액 산정조서(09.08.11현재)_경산 기본조사서 결과 보고서-2012.07.28" xfId="2846"/>
    <cellStyle name="통_대합산단 분묘조서(08.12.17현재)_★대합산단 보상액 산정조서(09.08.11현재)_경산 기본조사서 결과 보고서-2012.07.29" xfId="2847"/>
    <cellStyle name="통_대합산단 분묘조서(08.12.17현재)_★대합산단 보상액 산정조서(09.08.11현재)_경산 기본조사서 결과 보고서-2012.07.30" xfId="2848"/>
    <cellStyle name="통_대합산단 분묘조서(08.12.17현재)_★대합산단 보상액 산정조서(09.08.11현재)_경산 기본조사서 결과 보고서-2012.08.05" xfId="2849"/>
    <cellStyle name="통_대합산단 분묘조서(08.12.17현재)_★대합산단 보상액 산정조서(09.08.11현재)_경산 전체토지조서 1(10.26일)" xfId="5411"/>
    <cellStyle name="통_대합산단 분묘조서(08.12.17현재)_★대합산단 보상액 산정조서(09.08.11현재)_경산 전체토지조서 2(10.26일)" xfId="5412"/>
    <cellStyle name="통_대합산단 분묘조서(08.12.17현재)_★대합산단 보상액 산정조서(09.08.11현재)_경산 전체토지조서-12.08.17" xfId="5413"/>
    <cellStyle name="통_대합산단 분묘조서(08.12.17현재)_★대합산단 보상액 산정조서(09.08.11현재)_물건조서(1단계완료)-지번별수정" xfId="5414"/>
    <cellStyle name="통_대합산단 분묘조서(08.12.17현재)_★대합산단 보상액 산정조서(09.08.11현재)_영농조서-수정.1024" xfId="5415"/>
    <cellStyle name="통_대합산단 분묘조서(08.12.17현재)_★대합산단 보상액 산정조서(09.08.11현재)_토지조서(전체. 기본조사서 번호순)" xfId="5416"/>
    <cellStyle name="통_대합산단 분묘조서(08.12.17현재)_★대합산단 보상액 산정조서(09.08.18현재)" xfId="2850"/>
    <cellStyle name="통_대합산단 분묘조서(08.12.17현재)_★대합산단 보상액 산정조서(09.08.18현재) 2" xfId="5417"/>
    <cellStyle name="통_대합산단 분묘조서(08.12.17현재)_★대합산단 보상액 산정조서(09.08.18현재)_경산 기본조사서 결과 보고서(분묘)-12.07.26" xfId="2851"/>
    <cellStyle name="통_대합산단 분묘조서(08.12.17현재)_★대합산단 보상액 산정조서(09.08.18현재)_경산 기본조사서 결과 보고서(영농)-2012.07.29" xfId="2852"/>
    <cellStyle name="통_대합산단 분묘조서(08.12.17현재)_★대합산단 보상액 산정조서(09.08.18현재)_경산 기본조사서 결과 보고서-2012.07.17(분묘조서)최종" xfId="2853"/>
    <cellStyle name="통_대합산단 분묘조서(08.12.17현재)_★대합산단 보상액 산정조서(09.08.18현재)_경산 기본조사서 결과 보고서-2012.07.18" xfId="2854"/>
    <cellStyle name="통_대합산단 분묘조서(08.12.17현재)_★대합산단 보상액 산정조서(09.08.18현재)_경산 기본조사서 결과 보고서-2012.07.19(출력용)" xfId="2855"/>
    <cellStyle name="통_대합산단 분묘조서(08.12.17현재)_★대합산단 보상액 산정조서(09.08.18현재)_경산 기본조사서 결과 보고서-2012.07.23" xfId="2856"/>
    <cellStyle name="통_대합산단 분묘조서(08.12.17현재)_★대합산단 보상액 산정조서(09.08.18현재)_경산 기본조사서 결과 보고서-2012.07.28" xfId="2857"/>
    <cellStyle name="통_대합산단 분묘조서(08.12.17현재)_★대합산단 보상액 산정조서(09.08.18현재)_경산 기본조사서 결과 보고서-2012.07.29" xfId="2858"/>
    <cellStyle name="통_대합산단 분묘조서(08.12.17현재)_★대합산단 보상액 산정조서(09.08.18현재)_경산 기본조사서 결과 보고서-2012.07.30" xfId="2859"/>
    <cellStyle name="통_대합산단 분묘조서(08.12.17현재)_★대합산단 보상액 산정조서(09.08.18현재)_경산 기본조사서 결과 보고서-2012.08.05" xfId="2860"/>
    <cellStyle name="통_대합산단 분묘조서(08.12.17현재)_★대합산단 보상액 산정조서(09.08.18현재)_경산 전체토지조서 1(10.26일)" xfId="5418"/>
    <cellStyle name="통_대합산단 분묘조서(08.12.17현재)_★대합산단 보상액 산정조서(09.08.18현재)_경산 전체토지조서 2(10.26일)" xfId="5419"/>
    <cellStyle name="통_대합산단 분묘조서(08.12.17현재)_★대합산단 보상액 산정조서(09.08.18현재)_경산 전체토지조서-12.08.17" xfId="5420"/>
    <cellStyle name="통_대합산단 분묘조서(08.12.17현재)_★대합산단 보상액 산정조서(09.08.18현재)_물건조서(1단계완료)-지번별수정" xfId="5421"/>
    <cellStyle name="통_대합산단 분묘조서(08.12.17현재)_★대합산단 보상액 산정조서(09.08.18현재)_영농조서-수정.1024" xfId="5422"/>
    <cellStyle name="통_대합산단 분묘조서(08.12.17현재)_★대합산단 보상액 산정조서(09.08.18현재)_토지조서(전체. 기본조사서 번호순)" xfId="5423"/>
    <cellStyle name="통_대합산단 분묘조서(08.12.17현재)_★대합산단 보상액 산정조서(09.08.31현재)" xfId="2861"/>
    <cellStyle name="통_대합산단 분묘조서(08.12.17현재)_★대합산단 보상액 산정조서(09.08.31현재) 2" xfId="5424"/>
    <cellStyle name="통_대합산단 분묘조서(08.12.17현재)_★대합산단 보상액 산정조서(09.08.31현재)_경산 기본조사서 결과 보고서(분묘)-12.07.26" xfId="2862"/>
    <cellStyle name="통_대합산단 분묘조서(08.12.17현재)_★대합산단 보상액 산정조서(09.08.31현재)_경산 기본조사서 결과 보고서(영농)-2012.07.29" xfId="2863"/>
    <cellStyle name="통_대합산단 분묘조서(08.12.17현재)_★대합산단 보상액 산정조서(09.08.31현재)_경산 기본조사서 결과 보고서-2012.07.17(분묘조서)최종" xfId="2864"/>
    <cellStyle name="통_대합산단 분묘조서(08.12.17현재)_★대합산단 보상액 산정조서(09.08.31현재)_경산 기본조사서 결과 보고서-2012.07.18" xfId="2865"/>
    <cellStyle name="통_대합산단 분묘조서(08.12.17현재)_★대합산단 보상액 산정조서(09.08.31현재)_경산 기본조사서 결과 보고서-2012.07.19(출력용)" xfId="2866"/>
    <cellStyle name="통_대합산단 분묘조서(08.12.17현재)_★대합산단 보상액 산정조서(09.08.31현재)_경산 기본조사서 결과 보고서-2012.07.23" xfId="2867"/>
    <cellStyle name="통_대합산단 분묘조서(08.12.17현재)_★대합산단 보상액 산정조서(09.08.31현재)_경산 기본조사서 결과 보고서-2012.07.28" xfId="2868"/>
    <cellStyle name="통_대합산단 분묘조서(08.12.17현재)_★대합산단 보상액 산정조서(09.08.31현재)_경산 기본조사서 결과 보고서-2012.07.29" xfId="2869"/>
    <cellStyle name="통_대합산단 분묘조서(08.12.17현재)_★대합산단 보상액 산정조서(09.08.31현재)_경산 기본조사서 결과 보고서-2012.07.30" xfId="2870"/>
    <cellStyle name="통_대합산단 분묘조서(08.12.17현재)_★대합산단 보상액 산정조서(09.08.31현재)_경산 기본조사서 결과 보고서-2012.08.05" xfId="2871"/>
    <cellStyle name="통_대합산단 분묘조서(08.12.17현재)_★대합산단 보상액 산정조서(09.08.31현재)_경산 전체토지조서 1(10.26일)" xfId="5425"/>
    <cellStyle name="통_대합산단 분묘조서(08.12.17현재)_★대합산단 보상액 산정조서(09.08.31현재)_경산 전체토지조서 2(10.26일)" xfId="5426"/>
    <cellStyle name="통_대합산단 분묘조서(08.12.17현재)_★대합산단 보상액 산정조서(09.08.31현재)_경산 전체토지조서-12.08.17" xfId="5427"/>
    <cellStyle name="통_대합산단 분묘조서(08.12.17현재)_★대합산단 보상액 산정조서(09.08.31현재)_물건조서(1단계완료)-지번별수정" xfId="5428"/>
    <cellStyle name="통_대합산단 분묘조서(08.12.17현재)_★대합산단 보상액 산정조서(09.08.31현재)_영농조서-수정.1024" xfId="5429"/>
    <cellStyle name="통_대합산단 분묘조서(08.12.17현재)_★대합산단 보상액 산정조서(09.08.31현재)_토지조서(전체. 기본조사서 번호순)" xfId="5430"/>
    <cellStyle name="통_대합산단 분묘조서(08.12.17현재)_★대합산단 보상액 산정조서(09.09.01현재)" xfId="2872"/>
    <cellStyle name="통_대합산단 분묘조서(08.12.17현재)_★대합산단 보상액 산정조서(09.09.01현재) 2" xfId="5431"/>
    <cellStyle name="통_대합산단 분묘조서(08.12.17현재)_★대합산단 보상액 산정조서(09.09.01현재)_경산 기본조사서 결과 보고서(분묘)-12.07.26" xfId="2873"/>
    <cellStyle name="통_대합산단 분묘조서(08.12.17현재)_★대합산단 보상액 산정조서(09.09.01현재)_경산 기본조사서 결과 보고서(영농)-2012.07.29" xfId="2874"/>
    <cellStyle name="통_대합산단 분묘조서(08.12.17현재)_★대합산단 보상액 산정조서(09.09.01현재)_경산 기본조사서 결과 보고서-2012.07.17(분묘조서)최종" xfId="2875"/>
    <cellStyle name="통_대합산단 분묘조서(08.12.17현재)_★대합산단 보상액 산정조서(09.09.01현재)_경산 기본조사서 결과 보고서-2012.07.18" xfId="2876"/>
    <cellStyle name="통_대합산단 분묘조서(08.12.17현재)_★대합산단 보상액 산정조서(09.09.01현재)_경산 기본조사서 결과 보고서-2012.07.19(출력용)" xfId="2877"/>
    <cellStyle name="통_대합산단 분묘조서(08.12.17현재)_★대합산단 보상액 산정조서(09.09.01현재)_경산 기본조사서 결과 보고서-2012.07.23" xfId="2878"/>
    <cellStyle name="통_대합산단 분묘조서(08.12.17현재)_★대합산단 보상액 산정조서(09.09.01현재)_경산 기본조사서 결과 보고서-2012.07.28" xfId="2879"/>
    <cellStyle name="통_대합산단 분묘조서(08.12.17현재)_★대합산단 보상액 산정조서(09.09.01현재)_경산 기본조사서 결과 보고서-2012.07.29" xfId="2880"/>
    <cellStyle name="통_대합산단 분묘조서(08.12.17현재)_★대합산단 보상액 산정조서(09.09.01현재)_경산 기본조사서 결과 보고서-2012.07.30" xfId="2881"/>
    <cellStyle name="통_대합산단 분묘조서(08.12.17현재)_★대합산단 보상액 산정조서(09.09.01현재)_경산 기본조사서 결과 보고서-2012.08.05" xfId="2882"/>
    <cellStyle name="통_대합산단 분묘조서(08.12.17현재)_★대합산단 보상액 산정조서(09.09.01현재)_경산 전체토지조서 1(10.26일)" xfId="5432"/>
    <cellStyle name="통_대합산단 분묘조서(08.12.17현재)_★대합산단 보상액 산정조서(09.09.01현재)_경산 전체토지조서 2(10.26일)" xfId="5433"/>
    <cellStyle name="통_대합산단 분묘조서(08.12.17현재)_★대합산단 보상액 산정조서(09.09.01현재)_경산 전체토지조서-12.08.17" xfId="5434"/>
    <cellStyle name="통_대합산단 분묘조서(08.12.17현재)_★대합산단 보상액 산정조서(09.09.01현재)_물건조서(1단계완료)-지번별수정" xfId="5435"/>
    <cellStyle name="통_대합산단 분묘조서(08.12.17현재)_★대합산단 보상액 산정조서(09.09.01현재)_영농조서-수정.1024" xfId="5436"/>
    <cellStyle name="통_대합산단 분묘조서(08.12.17현재)_★대합산단 보상액 산정조서(09.09.01현재)_토지조서(전체. 기본조사서 번호순)" xfId="5437"/>
    <cellStyle name="통_대합산단 분묘조서(08.12.17현재)_★대합산단 보상액 산정조서(10.01.07현재)" xfId="2883"/>
    <cellStyle name="통_대합산단 분묘조서(08.12.17현재)_★대합산단 보상액 산정조서(10.01.07현재) 2" xfId="5438"/>
    <cellStyle name="통_대합산단 분묘조서(08.12.17현재)_★대합산단 보상액 산정조서(10.01.07현재)_경산 기본조사서 결과 보고서(분묘)-12.07.26" xfId="2884"/>
    <cellStyle name="통_대합산단 분묘조서(08.12.17현재)_★대합산단 보상액 산정조서(10.01.07현재)_경산 기본조사서 결과 보고서(영농)-2012.07.29" xfId="2885"/>
    <cellStyle name="통_대합산단 분묘조서(08.12.17현재)_★대합산단 보상액 산정조서(10.01.07현재)_경산 기본조사서 결과 보고서-2012.07.17(분묘조서)최종" xfId="2886"/>
    <cellStyle name="통_대합산단 분묘조서(08.12.17현재)_★대합산단 보상액 산정조서(10.01.07현재)_경산 기본조사서 결과 보고서-2012.07.18" xfId="2887"/>
    <cellStyle name="통_대합산단 분묘조서(08.12.17현재)_★대합산단 보상액 산정조서(10.01.07현재)_경산 기본조사서 결과 보고서-2012.07.19(출력용)" xfId="2888"/>
    <cellStyle name="통_대합산단 분묘조서(08.12.17현재)_★대합산단 보상액 산정조서(10.01.07현재)_경산 기본조사서 결과 보고서-2012.07.23" xfId="2889"/>
    <cellStyle name="통_대합산단 분묘조서(08.12.17현재)_★대합산단 보상액 산정조서(10.01.07현재)_경산 기본조사서 결과 보고서-2012.07.28" xfId="2890"/>
    <cellStyle name="통_대합산단 분묘조서(08.12.17현재)_★대합산단 보상액 산정조서(10.01.07현재)_경산 기본조사서 결과 보고서-2012.07.29" xfId="2891"/>
    <cellStyle name="통_대합산단 분묘조서(08.12.17현재)_★대합산단 보상액 산정조서(10.01.07현재)_경산 기본조사서 결과 보고서-2012.07.30" xfId="2892"/>
    <cellStyle name="통_대합산단 분묘조서(08.12.17현재)_★대합산단 보상액 산정조서(10.01.07현재)_경산 기본조사서 결과 보고서-2012.08.05" xfId="2893"/>
    <cellStyle name="통_대합산단 분묘조서(08.12.17현재)_★대합산단 보상액 산정조서(10.01.07현재)_경산 전체토지조서 1(10.26일)" xfId="5439"/>
    <cellStyle name="통_대합산단 분묘조서(08.12.17현재)_★대합산단 보상액 산정조서(10.01.07현재)_경산 전체토지조서 2(10.26일)" xfId="5440"/>
    <cellStyle name="통_대합산단 분묘조서(08.12.17현재)_★대합산단 보상액 산정조서(10.01.07현재)_경산 전체토지조서-12.08.17" xfId="5441"/>
    <cellStyle name="통_대합산단 분묘조서(08.12.17현재)_★대합산단 보상액 산정조서(10.01.07현재)_물건조서(1단계완료)-지번별수정" xfId="5442"/>
    <cellStyle name="통_대합산단 분묘조서(08.12.17현재)_★대합산단 보상액 산정조서(10.01.07현재)_영농조서-수정.1024" xfId="5443"/>
    <cellStyle name="통_대합산단 분묘조서(08.12.17현재)_★대합산단 보상액 산정조서(10.01.07현재)_토지조서(전체. 기본조사서 번호순)" xfId="5444"/>
    <cellStyle name="통_대합산단 분묘조서(08.12.17현재)_★대합산단 보상액 산정조서(10.04.20)-수용계약용" xfId="2894"/>
    <cellStyle name="통_대합산단 분묘조서(08.12.17현재)_★대합산단 보상액 산정조서(10.04.20)-수용계약용 2" xfId="5445"/>
    <cellStyle name="통_대합산단 분묘조서(08.12.17현재)_★대합산단 보상액 산정조서(10.04.20)-수용계약용_경산 기본조사서 결과 보고서(분묘)-12.07.26" xfId="2895"/>
    <cellStyle name="통_대합산단 분묘조서(08.12.17현재)_★대합산단 보상액 산정조서(10.04.20)-수용계약용_경산 기본조사서 결과 보고서(영농)-2012.07.29" xfId="2896"/>
    <cellStyle name="통_대합산단 분묘조서(08.12.17현재)_★대합산단 보상액 산정조서(10.04.20)-수용계약용_경산 기본조사서 결과 보고서-2012.07.17(분묘조서)최종" xfId="2897"/>
    <cellStyle name="통_대합산단 분묘조서(08.12.17현재)_★대합산단 보상액 산정조서(10.04.20)-수용계약용_경산 기본조사서 결과 보고서-2012.07.18" xfId="2898"/>
    <cellStyle name="통_대합산단 분묘조서(08.12.17현재)_★대합산단 보상액 산정조서(10.04.20)-수용계약용_경산 기본조사서 결과 보고서-2012.07.19(출력용)" xfId="2899"/>
    <cellStyle name="통_대합산단 분묘조서(08.12.17현재)_★대합산단 보상액 산정조서(10.04.20)-수용계약용_경산 기본조사서 결과 보고서-2012.07.23" xfId="2900"/>
    <cellStyle name="통_대합산단 분묘조서(08.12.17현재)_★대합산단 보상액 산정조서(10.04.20)-수용계약용_경산 기본조사서 결과 보고서-2012.07.28" xfId="2901"/>
    <cellStyle name="통_대합산단 분묘조서(08.12.17현재)_★대합산단 보상액 산정조서(10.04.20)-수용계약용_경산 기본조사서 결과 보고서-2012.07.29" xfId="2902"/>
    <cellStyle name="통_대합산단 분묘조서(08.12.17현재)_★대합산단 보상액 산정조서(10.04.20)-수용계약용_경산 기본조사서 결과 보고서-2012.07.30" xfId="2903"/>
    <cellStyle name="통_대합산단 분묘조서(08.12.17현재)_★대합산단 보상액 산정조서(10.04.20)-수용계약용_경산 기본조사서 결과 보고서-2012.08.05" xfId="2904"/>
    <cellStyle name="통_대합산단 분묘조서(08.12.17현재)_★대합산단 보상액 산정조서(10.04.20)-수용계약용_경산 전체토지조서 1(10.26일)" xfId="5446"/>
    <cellStyle name="통_대합산단 분묘조서(08.12.17현재)_★대합산단 보상액 산정조서(10.04.20)-수용계약용_경산 전체토지조서 2(10.26일)" xfId="5447"/>
    <cellStyle name="통_대합산단 분묘조서(08.12.17현재)_★대합산단 보상액 산정조서(10.04.20)-수용계약용_경산 전체토지조서-12.08.17" xfId="5448"/>
    <cellStyle name="통_대합산단 분묘조서(08.12.17현재)_★대합산단 보상액 산정조서(10.04.20)-수용계약용_물건조서(1단계완료)-지번별수정" xfId="5449"/>
    <cellStyle name="통_대합산단 분묘조서(08.12.17현재)_★대합산단 보상액 산정조서(10.04.20)-수용계약용_영농조서-수정.1024" xfId="5450"/>
    <cellStyle name="통_대합산단 분묘조서(08.12.17현재)_★대합산단 보상액 산정조서(10.04.20)-수용계약용_토지조서(전체. 기본조사서 번호순)" xfId="5451"/>
    <cellStyle name="통_대합산단 분묘조서(08.12.17현재)_★대합산단 보상액 산정조서(10.04.22)" xfId="2905"/>
    <cellStyle name="통_대합산단 분묘조서(08.12.17현재)_★대합산단 보상액 산정조서(10.04.22) 2" xfId="5452"/>
    <cellStyle name="통_대합산단 분묘조서(08.12.17현재)_★대합산단 보상액 산정조서(10.04.22)_경산 기본조사서 결과 보고서(분묘)-12.07.26" xfId="2906"/>
    <cellStyle name="통_대합산단 분묘조서(08.12.17현재)_★대합산단 보상액 산정조서(10.04.22)_경산 기본조사서 결과 보고서(영농)-2012.07.29" xfId="2907"/>
    <cellStyle name="통_대합산단 분묘조서(08.12.17현재)_★대합산단 보상액 산정조서(10.04.22)_경산 기본조사서 결과 보고서-2012.07.17(분묘조서)최종" xfId="2908"/>
    <cellStyle name="통_대합산단 분묘조서(08.12.17현재)_★대합산단 보상액 산정조서(10.04.22)_경산 기본조사서 결과 보고서-2012.07.18" xfId="2909"/>
    <cellStyle name="통_대합산단 분묘조서(08.12.17현재)_★대합산단 보상액 산정조서(10.04.22)_경산 기본조사서 결과 보고서-2012.07.19(출력용)" xfId="2910"/>
    <cellStyle name="통_대합산단 분묘조서(08.12.17현재)_★대합산단 보상액 산정조서(10.04.22)_경산 기본조사서 결과 보고서-2012.07.23" xfId="2911"/>
    <cellStyle name="통_대합산단 분묘조서(08.12.17현재)_★대합산단 보상액 산정조서(10.04.22)_경산 기본조사서 결과 보고서-2012.07.28" xfId="2912"/>
    <cellStyle name="통_대합산단 분묘조서(08.12.17현재)_★대합산단 보상액 산정조서(10.04.22)_경산 기본조사서 결과 보고서-2012.07.29" xfId="2913"/>
    <cellStyle name="통_대합산단 분묘조서(08.12.17현재)_★대합산단 보상액 산정조서(10.04.22)_경산 기본조사서 결과 보고서-2012.07.30" xfId="2914"/>
    <cellStyle name="통_대합산단 분묘조서(08.12.17현재)_★대합산단 보상액 산정조서(10.04.22)_경산 기본조사서 결과 보고서-2012.08.05" xfId="2915"/>
    <cellStyle name="통_대합산단 분묘조서(08.12.17현재)_★대합산단 보상액 산정조서(10.04.22)_경산 전체토지조서 1(10.26일)" xfId="5453"/>
    <cellStyle name="통_대합산단 분묘조서(08.12.17현재)_★대합산단 보상액 산정조서(10.04.22)_경산 전체토지조서 2(10.26일)" xfId="5454"/>
    <cellStyle name="통_대합산단 분묘조서(08.12.17현재)_★대합산단 보상액 산정조서(10.04.22)_경산 전체토지조서-12.08.17" xfId="5455"/>
    <cellStyle name="통_대합산단 분묘조서(08.12.17현재)_★대합산단 보상액 산정조서(10.04.22)_물건조서(1단계완료)-지번별수정" xfId="5456"/>
    <cellStyle name="통_대합산단 분묘조서(08.12.17현재)_★대합산단 보상액 산정조서(10.04.22)_영농조서-수정.1024" xfId="5457"/>
    <cellStyle name="통_대합산단 분묘조서(08.12.17현재)_★대합산단 보상액 산정조서(10.04.22)_토지조서(전체. 기본조사서 번호순)" xfId="5458"/>
    <cellStyle name="통_대합산단 분묘조서(08.12.17현재)_★대합산단 보상액 산정조서(10.04.29)" xfId="2916"/>
    <cellStyle name="통_대합산단 분묘조서(08.12.17현재)_★대합산단 보상액 산정조서(10.04.29) 2" xfId="5459"/>
    <cellStyle name="통_대합산단 분묘조서(08.12.17현재)_★대합산단 보상액 산정조서(10.04.29)_경산 기본조사서 결과 보고서(분묘)-12.07.26" xfId="2917"/>
    <cellStyle name="통_대합산단 분묘조서(08.12.17현재)_★대합산단 보상액 산정조서(10.04.29)_경산 기본조사서 결과 보고서(영농)-2012.07.29" xfId="2918"/>
    <cellStyle name="통_대합산단 분묘조서(08.12.17현재)_★대합산단 보상액 산정조서(10.04.29)_경산 기본조사서 결과 보고서-2012.07.17(분묘조서)최종" xfId="2919"/>
    <cellStyle name="통_대합산단 분묘조서(08.12.17현재)_★대합산단 보상액 산정조서(10.04.29)_경산 기본조사서 결과 보고서-2012.07.18" xfId="2920"/>
    <cellStyle name="통_대합산단 분묘조서(08.12.17현재)_★대합산단 보상액 산정조서(10.04.29)_경산 기본조사서 결과 보고서-2012.07.19(출력용)" xfId="2921"/>
    <cellStyle name="통_대합산단 분묘조서(08.12.17현재)_★대합산단 보상액 산정조서(10.04.29)_경산 기본조사서 결과 보고서-2012.07.23" xfId="2922"/>
    <cellStyle name="통_대합산단 분묘조서(08.12.17현재)_★대합산단 보상액 산정조서(10.04.29)_경산 기본조사서 결과 보고서-2012.07.28" xfId="2923"/>
    <cellStyle name="통_대합산단 분묘조서(08.12.17현재)_★대합산단 보상액 산정조서(10.04.29)_경산 기본조사서 결과 보고서-2012.07.29" xfId="2924"/>
    <cellStyle name="통_대합산단 분묘조서(08.12.17현재)_★대합산단 보상액 산정조서(10.04.29)_경산 기본조사서 결과 보고서-2012.07.30" xfId="2925"/>
    <cellStyle name="통_대합산단 분묘조서(08.12.17현재)_★대합산단 보상액 산정조서(10.04.29)_경산 기본조사서 결과 보고서-2012.08.05" xfId="2926"/>
    <cellStyle name="통_대합산단 분묘조서(08.12.17현재)_★대합산단 보상액 산정조서(10.04.29)_경산 전체토지조서 1(10.26일)" xfId="5460"/>
    <cellStyle name="통_대합산단 분묘조서(08.12.17현재)_★대합산단 보상액 산정조서(10.04.29)_경산 전체토지조서 2(10.26일)" xfId="5461"/>
    <cellStyle name="통_대합산단 분묘조서(08.12.17현재)_★대합산단 보상액 산정조서(10.04.29)_경산 전체토지조서-12.08.17" xfId="5462"/>
    <cellStyle name="통_대합산단 분묘조서(08.12.17현재)_★대합산단 보상액 산정조서(10.04.29)_물건조서(1단계완료)-지번별수정" xfId="5463"/>
    <cellStyle name="통_대합산단 분묘조서(08.12.17현재)_★대합산단 보상액 산정조서(10.04.29)_영농조서-수정.1024" xfId="5464"/>
    <cellStyle name="통_대합산단 분묘조서(08.12.17현재)_★대합산단 보상액 산정조서(10.04.29)_토지조서(전체. 기본조사서 번호순)" xfId="5465"/>
    <cellStyle name="통_대합산단 분묘조서(08.12.17현재)_★대합산단 보상액 산정조서(10.08.06)" xfId="2927"/>
    <cellStyle name="통_대합산단 분묘조서(08.12.17현재)_★대합산단 보상액 산정조서(10.08.06) 2" xfId="5466"/>
    <cellStyle name="통_대합산단 분묘조서(08.12.17현재)_★대합산단 보상액 산정조서(10.08.06)_경산 기본조사서 결과 보고서(분묘)-12.07.26" xfId="2928"/>
    <cellStyle name="통_대합산단 분묘조서(08.12.17현재)_★대합산단 보상액 산정조서(10.08.06)_경산 기본조사서 결과 보고서(영농)-2012.07.29" xfId="2929"/>
    <cellStyle name="통_대합산단 분묘조서(08.12.17현재)_★대합산단 보상액 산정조서(10.08.06)_경산 기본조사서 결과 보고서-2012.07.17(분묘조서)최종" xfId="2930"/>
    <cellStyle name="통_대합산단 분묘조서(08.12.17현재)_★대합산단 보상액 산정조서(10.08.06)_경산 기본조사서 결과 보고서-2012.07.18" xfId="2931"/>
    <cellStyle name="통_대합산단 분묘조서(08.12.17현재)_★대합산단 보상액 산정조서(10.08.06)_경산 기본조사서 결과 보고서-2012.07.19(출력용)" xfId="2932"/>
    <cellStyle name="통_대합산단 분묘조서(08.12.17현재)_★대합산단 보상액 산정조서(10.08.06)_경산 기본조사서 결과 보고서-2012.07.23" xfId="2933"/>
    <cellStyle name="통_대합산단 분묘조서(08.12.17현재)_★대합산단 보상액 산정조서(10.08.06)_경산 기본조사서 결과 보고서-2012.07.28" xfId="2934"/>
    <cellStyle name="통_대합산단 분묘조서(08.12.17현재)_★대합산단 보상액 산정조서(10.08.06)_경산 기본조사서 결과 보고서-2012.07.29" xfId="2935"/>
    <cellStyle name="통_대합산단 분묘조서(08.12.17현재)_★대합산단 보상액 산정조서(10.08.06)_경산 기본조사서 결과 보고서-2012.07.30" xfId="2936"/>
    <cellStyle name="통_대합산단 분묘조서(08.12.17현재)_★대합산단 보상액 산정조서(10.08.06)_경산 기본조사서 결과 보고서-2012.08.05" xfId="2937"/>
    <cellStyle name="통_대합산단 분묘조서(08.12.17현재)_★대합산단 보상액 산정조서(10.08.06)_경산 전체토지조서 1(10.26일)" xfId="5467"/>
    <cellStyle name="통_대합산단 분묘조서(08.12.17현재)_★대합산단 보상액 산정조서(10.08.06)_경산 전체토지조서 2(10.26일)" xfId="5468"/>
    <cellStyle name="통_대합산단 분묘조서(08.12.17현재)_★대합산단 보상액 산정조서(10.08.06)_경산 전체토지조서-12.08.17" xfId="5469"/>
    <cellStyle name="통_대합산단 분묘조서(08.12.17현재)_★대합산단 보상액 산정조서(10.08.06)_물건조서(1단계완료)-지번별수정" xfId="5470"/>
    <cellStyle name="통_대합산단 분묘조서(08.12.17현재)_★대합산단 보상액 산정조서(10.08.06)_영농조서-수정.1024" xfId="5471"/>
    <cellStyle name="통_대합산단 분묘조서(08.12.17현재)_★대합산단 보상액 산정조서(10.08.06)_토지조서(전체. 기본조사서 번호순)" xfId="5472"/>
    <cellStyle name="통_대합산단 분묘조서(08.12.17현재)_★대합산단_보상액 산정조서(최과장검토파일)" xfId="2938"/>
    <cellStyle name="통_대합산단 분묘조서(08.12.17현재)_★대합산단_보상액 산정조서(최과장검토파일) 2" xfId="5473"/>
    <cellStyle name="통_대합산단 분묘조서(08.12.17현재)_★대합산단_보상액 산정조서(최과장검토파일)_경산 기본조사서 결과 보고서(분묘)-12.07.26" xfId="2939"/>
    <cellStyle name="통_대합산단 분묘조서(08.12.17현재)_★대합산단_보상액 산정조서(최과장검토파일)_경산 기본조사서 결과 보고서(영농)-2012.07.29" xfId="2940"/>
    <cellStyle name="통_대합산단 분묘조서(08.12.17현재)_★대합산단_보상액 산정조서(최과장검토파일)_경산 기본조사서 결과 보고서-2012.07.17(분묘조서)최종" xfId="2941"/>
    <cellStyle name="통_대합산단 분묘조서(08.12.17현재)_★대합산단_보상액 산정조서(최과장검토파일)_경산 기본조사서 결과 보고서-2012.07.18" xfId="2942"/>
    <cellStyle name="통_대합산단 분묘조서(08.12.17현재)_★대합산단_보상액 산정조서(최과장검토파일)_경산 기본조사서 결과 보고서-2012.07.19(출력용)" xfId="2943"/>
    <cellStyle name="통_대합산단 분묘조서(08.12.17현재)_★대합산단_보상액 산정조서(최과장검토파일)_경산 기본조사서 결과 보고서-2012.07.23" xfId="2944"/>
    <cellStyle name="통_대합산단 분묘조서(08.12.17현재)_★대합산단_보상액 산정조서(최과장검토파일)_경산 기본조사서 결과 보고서-2012.07.28" xfId="2945"/>
    <cellStyle name="통_대합산단 분묘조서(08.12.17현재)_★대합산단_보상액 산정조서(최과장검토파일)_경산 기본조사서 결과 보고서-2012.07.29" xfId="2946"/>
    <cellStyle name="통_대합산단 분묘조서(08.12.17현재)_★대합산단_보상액 산정조서(최과장검토파일)_경산 기본조사서 결과 보고서-2012.07.30" xfId="2947"/>
    <cellStyle name="통_대합산단 분묘조서(08.12.17현재)_★대합산단_보상액 산정조서(최과장검토파일)_경산 기본조사서 결과 보고서-2012.08.05" xfId="2948"/>
    <cellStyle name="통_대합산단 분묘조서(08.12.17현재)_★대합산단_보상액 산정조서(최과장검토파일)_경산 전체토지조서 1(10.26일)" xfId="5474"/>
    <cellStyle name="통_대합산단 분묘조서(08.12.17현재)_★대합산단_보상액 산정조서(최과장검토파일)_경산 전체토지조서 2(10.26일)" xfId="5475"/>
    <cellStyle name="통_대합산단 분묘조서(08.12.17현재)_★대합산단_보상액 산정조서(최과장검토파일)_경산 전체토지조서-12.08.17" xfId="5476"/>
    <cellStyle name="통_대합산단 분묘조서(08.12.17현재)_★대합산단_보상액 산정조서(최과장검토파일)_물건조서(1단계완료)-지번별수정" xfId="5477"/>
    <cellStyle name="통_대합산단 분묘조서(08.12.17현재)_★대합산단_보상액 산정조서(최과장검토파일)_영농조서-수정.1024" xfId="5478"/>
    <cellStyle name="통_대합산단 분묘조서(08.12.17현재)_★대합산단_보상액 산정조서(최과장검토파일)_토지조서(전체. 기본조사서 번호순)" xfId="5479"/>
    <cellStyle name="통_대합산단 분묘조서(08.12.17현재)_★재결 보상액 산정조서(10.04.20)" xfId="2949"/>
    <cellStyle name="통_대합산단 분묘조서(08.12.17현재)_★재결 보상액 산정조서(10.04.20) 2" xfId="5480"/>
    <cellStyle name="통_대합산단 분묘조서(08.12.17현재)_★재결 보상액 산정조서(10.04.20)_경산 기본조사서 결과 보고서(분묘)-12.07.26" xfId="2950"/>
    <cellStyle name="통_대합산단 분묘조서(08.12.17현재)_★재결 보상액 산정조서(10.04.20)_경산 기본조사서 결과 보고서(영농)-2012.07.29" xfId="2951"/>
    <cellStyle name="통_대합산단 분묘조서(08.12.17현재)_★재결 보상액 산정조서(10.04.20)_경산 기본조사서 결과 보고서-2012.07.17(분묘조서)최종" xfId="2952"/>
    <cellStyle name="통_대합산단 분묘조서(08.12.17현재)_★재결 보상액 산정조서(10.04.20)_경산 기본조사서 결과 보고서-2012.07.18" xfId="2953"/>
    <cellStyle name="통_대합산단 분묘조서(08.12.17현재)_★재결 보상액 산정조서(10.04.20)_경산 기본조사서 결과 보고서-2012.07.19(출력용)" xfId="2954"/>
    <cellStyle name="통_대합산단 분묘조서(08.12.17현재)_★재결 보상액 산정조서(10.04.20)_경산 기본조사서 결과 보고서-2012.07.23" xfId="2955"/>
    <cellStyle name="통_대합산단 분묘조서(08.12.17현재)_★재결 보상액 산정조서(10.04.20)_경산 기본조사서 결과 보고서-2012.07.28" xfId="2956"/>
    <cellStyle name="통_대합산단 분묘조서(08.12.17현재)_★재결 보상액 산정조서(10.04.20)_경산 기본조사서 결과 보고서-2012.07.29" xfId="2957"/>
    <cellStyle name="통_대합산단 분묘조서(08.12.17현재)_★재결 보상액 산정조서(10.04.20)_경산 기본조사서 결과 보고서-2012.07.30" xfId="2958"/>
    <cellStyle name="통_대합산단 분묘조서(08.12.17현재)_★재결 보상액 산정조서(10.04.20)_경산 기본조사서 결과 보고서-2012.08.05" xfId="2959"/>
    <cellStyle name="통_대합산단 분묘조서(08.12.17현재)_★재결 보상액 산정조서(10.04.20)_경산 전체토지조서 1(10.26일)" xfId="5481"/>
    <cellStyle name="통_대합산단 분묘조서(08.12.17현재)_★재결 보상액 산정조서(10.04.20)_경산 전체토지조서 2(10.26일)" xfId="5482"/>
    <cellStyle name="통_대합산단 분묘조서(08.12.17현재)_★재결 보상액 산정조서(10.04.20)_경산 전체토지조서-12.08.17" xfId="5483"/>
    <cellStyle name="통_대합산단 분묘조서(08.12.17현재)_★재결 보상액 산정조서(10.04.20)_물건조서(1단계완료)-지번별수정" xfId="5484"/>
    <cellStyle name="통_대합산단 분묘조서(08.12.17현재)_★재결 보상액 산정조서(10.04.20)_영농조서-수정.1024" xfId="5485"/>
    <cellStyle name="통_대합산단 분묘조서(08.12.17현재)_★재결 보상액 산정조서(10.04.20)_토지조서(전체. 기본조사서 번호순)" xfId="5486"/>
    <cellStyle name="통_대합산단 분묘조서(08.12.17현재)_경산 기본조사서 결과 보고서(분묘)-12.07.26" xfId="2960"/>
    <cellStyle name="통_대합산단 분묘조서(08.12.17현재)_경산 기본조사서 결과 보고서(영농)-2012.07.29" xfId="2961"/>
    <cellStyle name="통_대합산단 분묘조서(08.12.17현재)_경산 기본조사서 결과 보고서-2012.07.17(분묘조서)최종" xfId="2962"/>
    <cellStyle name="통_대합산단 분묘조서(08.12.17현재)_경산 기본조사서 결과 보고서-2012.07.18" xfId="2963"/>
    <cellStyle name="통_대합산단 분묘조서(08.12.17현재)_경산 기본조사서 결과 보고서-2012.07.19(출력용)" xfId="2964"/>
    <cellStyle name="통_대합산단 분묘조서(08.12.17현재)_경산 기본조사서 결과 보고서-2012.07.23" xfId="2965"/>
    <cellStyle name="통_대합산단 분묘조서(08.12.17현재)_경산 기본조사서 결과 보고서-2012.07.28" xfId="2966"/>
    <cellStyle name="통_대합산단 분묘조서(08.12.17현재)_경산 기본조사서 결과 보고서-2012.07.29" xfId="2967"/>
    <cellStyle name="통_대합산단 분묘조서(08.12.17현재)_경산 기본조사서 결과 보고서-2012.07.30" xfId="2968"/>
    <cellStyle name="통_대합산단 분묘조서(08.12.17현재)_경산 기본조사서 결과 보고서-2012.08.05" xfId="2969"/>
    <cellStyle name="통_대합산단 분묘조서(08.12.17현재)_경산 전체토지조서 1(10.26일)" xfId="5487"/>
    <cellStyle name="통_대합산단 분묘조서(08.12.17현재)_경산 전체토지조서 2(10.26일)" xfId="5488"/>
    <cellStyle name="통_대합산단 분묘조서(08.12.17현재)_경산 전체토지조서-12.08.17" xfId="5489"/>
    <cellStyle name="통_대합산단 분묘조서(08.12.17현재)_대상재산 지번별 상세확인내역-2009.1(도귀속협의결과)" xfId="2970"/>
    <cellStyle name="통_대합산단 분묘조서(08.12.17현재)_대상재산 지번별 상세확인내역-2009.1(도귀속협의결과) 2" xfId="5490"/>
    <cellStyle name="통_대합산단 분묘조서(08.12.17현재)_대상재산 지번별 상세확인내역-2009.1(도귀속협의결과)_경산 기본조사서 결과 보고서(분묘)-12.07.26" xfId="2971"/>
    <cellStyle name="통_대합산단 분묘조서(08.12.17현재)_대상재산 지번별 상세확인내역-2009.1(도귀속협의결과)_경산 기본조사서 결과 보고서(영농)-2012.07.29" xfId="2972"/>
    <cellStyle name="통_대합산단 분묘조서(08.12.17현재)_대상재산 지번별 상세확인내역-2009.1(도귀속협의결과)_경산 기본조사서 결과 보고서-2012.07.17(분묘조서)최종" xfId="2973"/>
    <cellStyle name="통_대합산단 분묘조서(08.12.17현재)_대상재산 지번별 상세확인내역-2009.1(도귀속협의결과)_경산 기본조사서 결과 보고서-2012.07.18" xfId="2974"/>
    <cellStyle name="통_대합산단 분묘조서(08.12.17현재)_대상재산 지번별 상세확인내역-2009.1(도귀속협의결과)_경산 기본조사서 결과 보고서-2012.07.19(출력용)" xfId="2975"/>
    <cellStyle name="통_대합산단 분묘조서(08.12.17현재)_대상재산 지번별 상세확인내역-2009.1(도귀속협의결과)_경산 기본조사서 결과 보고서-2012.07.23" xfId="2976"/>
    <cellStyle name="통_대합산단 분묘조서(08.12.17현재)_대상재산 지번별 상세확인내역-2009.1(도귀속협의결과)_경산 기본조사서 결과 보고서-2012.07.28" xfId="2977"/>
    <cellStyle name="통_대합산단 분묘조서(08.12.17현재)_대상재산 지번별 상세확인내역-2009.1(도귀속협의결과)_경산 기본조사서 결과 보고서-2012.07.29" xfId="2978"/>
    <cellStyle name="통_대합산단 분묘조서(08.12.17현재)_대상재산 지번별 상세확인내역-2009.1(도귀속협의결과)_경산 기본조사서 결과 보고서-2012.07.30" xfId="2979"/>
    <cellStyle name="통_대합산단 분묘조서(08.12.17현재)_대상재산 지번별 상세확인내역-2009.1(도귀속협의결과)_경산 기본조사서 결과 보고서-2012.08.05" xfId="2980"/>
    <cellStyle name="통_대합산단 분묘조서(08.12.17현재)_대상재산 지번별 상세확인내역-2009.1(도귀속협의결과)_경산 전체토지조서 1(10.26일)" xfId="5491"/>
    <cellStyle name="통_대합산단 분묘조서(08.12.17현재)_대상재산 지번별 상세확인내역-2009.1(도귀속협의결과)_경산 전체토지조서 2(10.26일)" xfId="5492"/>
    <cellStyle name="통_대합산단 분묘조서(08.12.17현재)_대상재산 지번별 상세확인내역-2009.1(도귀속협의결과)_경산 전체토지조서-12.08.17" xfId="5493"/>
    <cellStyle name="통_대합산단 분묘조서(08.12.17현재)_대상재산 지번별 상세확인내역-2009.1(도귀속협의결과)_물건조서(1단계완료)-지번별수정" xfId="5494"/>
    <cellStyle name="통_대합산단 분묘조서(08.12.17현재)_대상재산 지번별 상세확인내역-2009.1(도귀속협의결과)_영농조서-수정.1024" xfId="5495"/>
    <cellStyle name="통_대합산단 분묘조서(08.12.17현재)_대상재산 지번별 상세확인내역-2009.1(도귀속협의결과)_토지조서(전체. 기본조사서 번호순)" xfId="5496"/>
    <cellStyle name="통_대합산단 분묘조서(08.12.17현재)_대합산단_보상액_분석(09.6.11)-최종" xfId="2981"/>
    <cellStyle name="통_대합산단 분묘조서(08.12.17현재)_대합산단_보상액_분석(09.6.11)-최종 2" xfId="5497"/>
    <cellStyle name="통_대합산단 분묘조서(08.12.17현재)_대합산단_보상액_분석(09.6.11)-최종_경산 기본조사서 결과 보고서(분묘)-12.07.26" xfId="2982"/>
    <cellStyle name="통_대합산단 분묘조서(08.12.17현재)_대합산단_보상액_분석(09.6.11)-최종_경산 기본조사서 결과 보고서(영농)-2012.07.29" xfId="2983"/>
    <cellStyle name="통_대합산단 분묘조서(08.12.17현재)_대합산단_보상액_분석(09.6.11)-최종_경산 기본조사서 결과 보고서-2012.07.17(분묘조서)최종" xfId="2984"/>
    <cellStyle name="통_대합산단 분묘조서(08.12.17현재)_대합산단_보상액_분석(09.6.11)-최종_경산 기본조사서 결과 보고서-2012.07.18" xfId="2985"/>
    <cellStyle name="통_대합산단 분묘조서(08.12.17현재)_대합산단_보상액_분석(09.6.11)-최종_경산 기본조사서 결과 보고서-2012.07.19(출력용)" xfId="2986"/>
    <cellStyle name="통_대합산단 분묘조서(08.12.17현재)_대합산단_보상액_분석(09.6.11)-최종_경산 기본조사서 결과 보고서-2012.07.23" xfId="2987"/>
    <cellStyle name="통_대합산단 분묘조서(08.12.17현재)_대합산단_보상액_분석(09.6.11)-최종_경산 기본조사서 결과 보고서-2012.07.28" xfId="2988"/>
    <cellStyle name="통_대합산단 분묘조서(08.12.17현재)_대합산단_보상액_분석(09.6.11)-최종_경산 기본조사서 결과 보고서-2012.07.29" xfId="2989"/>
    <cellStyle name="통_대합산단 분묘조서(08.12.17현재)_대합산단_보상액_분석(09.6.11)-최종_경산 기본조사서 결과 보고서-2012.07.30" xfId="2990"/>
    <cellStyle name="통_대합산단 분묘조서(08.12.17현재)_대합산단_보상액_분석(09.6.11)-최종_경산 기본조사서 결과 보고서-2012.08.05" xfId="2991"/>
    <cellStyle name="통_대합산단 분묘조서(08.12.17현재)_대합산단_보상액_분석(09.6.11)-최종_경산 전체토지조서 1(10.26일)" xfId="5498"/>
    <cellStyle name="통_대합산단 분묘조서(08.12.17현재)_대합산단_보상액_분석(09.6.11)-최종_경산 전체토지조서 2(10.26일)" xfId="5499"/>
    <cellStyle name="통_대합산단 분묘조서(08.12.17현재)_대합산단_보상액_분석(09.6.11)-최종_경산 전체토지조서-12.08.17" xfId="5500"/>
    <cellStyle name="통_대합산단 분묘조서(08.12.17현재)_대합산단_보상액_분석(09.6.11)-최종_물건조서(1단계완료)-지번별수정" xfId="5501"/>
    <cellStyle name="통_대합산단 분묘조서(08.12.17현재)_대합산단_보상액_분석(09.6.11)-최종_영농조서-수정.1024" xfId="5502"/>
    <cellStyle name="통_대합산단 분묘조서(08.12.17현재)_대합산단_보상액_분석(09.6.11)-최종_토지조서(전체. 기본조사서 번호순)" xfId="5503"/>
    <cellStyle name="통_대합산단 분묘조서(08.12.17현재)_물건조서(1단계완료)-지번별수정" xfId="5504"/>
    <cellStyle name="통_대합산단 분묘조서(08.12.17현재)_영농조서-수정.1024" xfId="5505"/>
    <cellStyle name="통_대합산단 분묘조서(08.12.17현재)_토지조서(전체. 기본조사서 번호순)" xfId="5506"/>
    <cellStyle name="통_대합산단 분묘조서_★대합산단 보상액 산정조서(09.08.07현재)" xfId="2992"/>
    <cellStyle name="통_대합산단 분묘조서_★대합산단 보상액 산정조서(09.08.07현재) 2" xfId="5507"/>
    <cellStyle name="통_대합산단 분묘조서_★대합산단 보상액 산정조서(09.08.07현재)_경산 기본조사서 결과 보고서(분묘)-12.07.26" xfId="2993"/>
    <cellStyle name="통_대합산단 분묘조서_★대합산단 보상액 산정조서(09.08.07현재)_경산 기본조사서 결과 보고서(영농)-2012.07.29" xfId="2994"/>
    <cellStyle name="통_대합산단 분묘조서_★대합산단 보상액 산정조서(09.08.07현재)_경산 기본조사서 결과 보고서-2012.07.17(분묘조서)최종" xfId="2995"/>
    <cellStyle name="통_대합산단 분묘조서_★대합산단 보상액 산정조서(09.08.07현재)_경산 기본조사서 결과 보고서-2012.07.18" xfId="2996"/>
    <cellStyle name="통_대합산단 분묘조서_★대합산단 보상액 산정조서(09.08.07현재)_경산 기본조사서 결과 보고서-2012.07.19(출력용)" xfId="2997"/>
    <cellStyle name="통_대합산단 분묘조서_★대합산단 보상액 산정조서(09.08.07현재)_경산 기본조사서 결과 보고서-2012.07.23" xfId="2998"/>
    <cellStyle name="통_대합산단 분묘조서_★대합산단 보상액 산정조서(09.08.07현재)_경산 기본조사서 결과 보고서-2012.07.28" xfId="2999"/>
    <cellStyle name="통_대합산단 분묘조서_★대합산단 보상액 산정조서(09.08.07현재)_경산 기본조사서 결과 보고서-2012.07.29" xfId="3000"/>
    <cellStyle name="통_대합산단 분묘조서_★대합산단 보상액 산정조서(09.08.07현재)_경산 기본조사서 결과 보고서-2012.07.30" xfId="3001"/>
    <cellStyle name="통_대합산단 분묘조서_★대합산단 보상액 산정조서(09.08.07현재)_경산 기본조사서 결과 보고서-2012.08.05" xfId="3002"/>
    <cellStyle name="통_대합산단 분묘조서_★대합산단 보상액 산정조서(09.08.07현재)_경산 전체토지조서 1(10.26일)" xfId="5508"/>
    <cellStyle name="통_대합산단 분묘조서_★대합산단 보상액 산정조서(09.08.07현재)_경산 전체토지조서 2(10.26일)" xfId="5509"/>
    <cellStyle name="통_대합산단 분묘조서_★대합산단 보상액 산정조서(09.08.07현재)_경산 전체토지조서-12.08.17" xfId="5510"/>
    <cellStyle name="통_대합산단 분묘조서_★대합산단 보상액 산정조서(09.08.07현재)_물건조서(1단계완료)-지번별수정" xfId="5511"/>
    <cellStyle name="통_대합산단 분묘조서_★대합산단 보상액 산정조서(09.08.07현재)_영농조서-수정.1024" xfId="5512"/>
    <cellStyle name="통_대합산단 분묘조서_★대합산단 보상액 산정조서(09.08.07현재)_토지조서(전체. 기본조사서 번호순)" xfId="5513"/>
    <cellStyle name="통_대합산단 분묘조서_★대합산단 보상액 산정조서(09.08.07현재)-수정" xfId="3003"/>
    <cellStyle name="통_대합산단 분묘조서_★대합산단 보상액 산정조서(09.08.07현재)-수정 2" xfId="5514"/>
    <cellStyle name="통_대합산단 분묘조서_★대합산단 보상액 산정조서(09.08.07현재)-수정_경산 기본조사서 결과 보고서(분묘)-12.07.26" xfId="3004"/>
    <cellStyle name="통_대합산단 분묘조서_★대합산단 보상액 산정조서(09.08.07현재)-수정_경산 기본조사서 결과 보고서(영농)-2012.07.29" xfId="3005"/>
    <cellStyle name="통_대합산단 분묘조서_★대합산단 보상액 산정조서(09.08.07현재)-수정_경산 기본조사서 결과 보고서-2012.07.17(분묘조서)최종" xfId="3006"/>
    <cellStyle name="통_대합산단 분묘조서_★대합산단 보상액 산정조서(09.08.07현재)-수정_경산 기본조사서 결과 보고서-2012.07.18" xfId="3007"/>
    <cellStyle name="통_대합산단 분묘조서_★대합산단 보상액 산정조서(09.08.07현재)-수정_경산 기본조사서 결과 보고서-2012.07.19(출력용)" xfId="3008"/>
    <cellStyle name="통_대합산단 분묘조서_★대합산단 보상액 산정조서(09.08.07현재)-수정_경산 기본조사서 결과 보고서-2012.07.23" xfId="3009"/>
    <cellStyle name="통_대합산단 분묘조서_★대합산단 보상액 산정조서(09.08.07현재)-수정_경산 기본조사서 결과 보고서-2012.07.28" xfId="3010"/>
    <cellStyle name="통_대합산단 분묘조서_★대합산단 보상액 산정조서(09.08.07현재)-수정_경산 기본조사서 결과 보고서-2012.07.29" xfId="3011"/>
    <cellStyle name="통_대합산단 분묘조서_★대합산단 보상액 산정조서(09.08.07현재)-수정_경산 기본조사서 결과 보고서-2012.07.30" xfId="3012"/>
    <cellStyle name="통_대합산단 분묘조서_★대합산단 보상액 산정조서(09.08.07현재)-수정_경산 기본조사서 결과 보고서-2012.08.05" xfId="3013"/>
    <cellStyle name="통_대합산단 분묘조서_★대합산단 보상액 산정조서(09.08.07현재)-수정_경산 전체토지조서 1(10.26일)" xfId="5515"/>
    <cellStyle name="통_대합산단 분묘조서_★대합산단 보상액 산정조서(09.08.07현재)-수정_경산 전체토지조서 2(10.26일)" xfId="5516"/>
    <cellStyle name="통_대합산단 분묘조서_★대합산단 보상액 산정조서(09.08.07현재)-수정_경산 전체토지조서-12.08.17" xfId="5517"/>
    <cellStyle name="통_대합산단 분묘조서_★대합산단 보상액 산정조서(09.08.07현재)-수정_물건조서(1단계완료)-지번별수정" xfId="5518"/>
    <cellStyle name="통_대합산단 분묘조서_★대합산단 보상액 산정조서(09.08.07현재)-수정_영농조서-수정.1024" xfId="5519"/>
    <cellStyle name="통_대합산단 분묘조서_★대합산단 보상액 산정조서(09.08.07현재)-수정_토지조서(전체. 기본조사서 번호순)" xfId="5520"/>
    <cellStyle name="통_대합산단 분묘조서_★대합산단 보상액 산정조서(09.08.11현재)" xfId="3014"/>
    <cellStyle name="통_대합산단 분묘조서_★대합산단 보상액 산정조서(09.08.11현재) 2" xfId="5521"/>
    <cellStyle name="통_대합산단 분묘조서_★대합산단 보상액 산정조서(09.08.11현재)_경산 기본조사서 결과 보고서(분묘)-12.07.26" xfId="3015"/>
    <cellStyle name="통_대합산단 분묘조서_★대합산단 보상액 산정조서(09.08.11현재)_경산 기본조사서 결과 보고서(영농)-2012.07.29" xfId="3016"/>
    <cellStyle name="통_대합산단 분묘조서_★대합산단 보상액 산정조서(09.08.11현재)_경산 기본조사서 결과 보고서-2012.07.17(분묘조서)최종" xfId="3017"/>
    <cellStyle name="통_대합산단 분묘조서_★대합산단 보상액 산정조서(09.08.11현재)_경산 기본조사서 결과 보고서-2012.07.18" xfId="3018"/>
    <cellStyle name="통_대합산단 분묘조서_★대합산단 보상액 산정조서(09.08.11현재)_경산 기본조사서 결과 보고서-2012.07.19(출력용)" xfId="3019"/>
    <cellStyle name="통_대합산단 분묘조서_★대합산단 보상액 산정조서(09.08.11현재)_경산 기본조사서 결과 보고서-2012.07.23" xfId="3020"/>
    <cellStyle name="통_대합산단 분묘조서_★대합산단 보상액 산정조서(09.08.11현재)_경산 기본조사서 결과 보고서-2012.07.28" xfId="3021"/>
    <cellStyle name="통_대합산단 분묘조서_★대합산단 보상액 산정조서(09.08.11현재)_경산 기본조사서 결과 보고서-2012.07.29" xfId="3022"/>
    <cellStyle name="통_대합산단 분묘조서_★대합산단 보상액 산정조서(09.08.11현재)_경산 기본조사서 결과 보고서-2012.07.30" xfId="3023"/>
    <cellStyle name="통_대합산단 분묘조서_★대합산단 보상액 산정조서(09.08.11현재)_경산 기본조사서 결과 보고서-2012.08.05" xfId="3024"/>
    <cellStyle name="통_대합산단 분묘조서_★대합산단 보상액 산정조서(09.08.11현재)_경산 전체토지조서 1(10.26일)" xfId="5522"/>
    <cellStyle name="통_대합산단 분묘조서_★대합산단 보상액 산정조서(09.08.11현재)_경산 전체토지조서 2(10.26일)" xfId="5523"/>
    <cellStyle name="통_대합산단 분묘조서_★대합산단 보상액 산정조서(09.08.11현재)_경산 전체토지조서-12.08.17" xfId="5524"/>
    <cellStyle name="통_대합산단 분묘조서_★대합산단 보상액 산정조서(09.08.11현재)_물건조서(1단계완료)-지번별수정" xfId="5525"/>
    <cellStyle name="통_대합산단 분묘조서_★대합산단 보상액 산정조서(09.08.11현재)_영농조서-수정.1024" xfId="5526"/>
    <cellStyle name="통_대합산단 분묘조서_★대합산단 보상액 산정조서(09.08.11현재)_토지조서(전체. 기본조사서 번호순)" xfId="5527"/>
    <cellStyle name="통_대합산단 분묘조서_★대합산단 보상액 산정조서(09.08.18현재)" xfId="3025"/>
    <cellStyle name="통_대합산단 분묘조서_★대합산단 보상액 산정조서(09.08.18현재) 2" xfId="5528"/>
    <cellStyle name="통_대합산단 분묘조서_★대합산단 보상액 산정조서(09.08.18현재)_경산 기본조사서 결과 보고서(분묘)-12.07.26" xfId="3026"/>
    <cellStyle name="통_대합산단 분묘조서_★대합산단 보상액 산정조서(09.08.18현재)_경산 기본조사서 결과 보고서(영농)-2012.07.29" xfId="3027"/>
    <cellStyle name="통_대합산단 분묘조서_★대합산단 보상액 산정조서(09.08.18현재)_경산 기본조사서 결과 보고서-2012.07.17(분묘조서)최종" xfId="3028"/>
    <cellStyle name="통_대합산단 분묘조서_★대합산단 보상액 산정조서(09.08.18현재)_경산 기본조사서 결과 보고서-2012.07.18" xfId="3029"/>
    <cellStyle name="통_대합산단 분묘조서_★대합산단 보상액 산정조서(09.08.18현재)_경산 기본조사서 결과 보고서-2012.07.19(출력용)" xfId="3030"/>
    <cellStyle name="통_대합산단 분묘조서_★대합산단 보상액 산정조서(09.08.18현재)_경산 기본조사서 결과 보고서-2012.07.23" xfId="3031"/>
    <cellStyle name="통_대합산단 분묘조서_★대합산단 보상액 산정조서(09.08.18현재)_경산 기본조사서 결과 보고서-2012.07.28" xfId="3032"/>
    <cellStyle name="통_대합산단 분묘조서_★대합산단 보상액 산정조서(09.08.18현재)_경산 기본조사서 결과 보고서-2012.07.29" xfId="3033"/>
    <cellStyle name="통_대합산단 분묘조서_★대합산단 보상액 산정조서(09.08.18현재)_경산 기본조사서 결과 보고서-2012.07.30" xfId="3034"/>
    <cellStyle name="통_대합산단 분묘조서_★대합산단 보상액 산정조서(09.08.18현재)_경산 기본조사서 결과 보고서-2012.08.05" xfId="3035"/>
    <cellStyle name="통_대합산단 분묘조서_★대합산단 보상액 산정조서(09.08.18현재)_경산 전체토지조서 1(10.26일)" xfId="5529"/>
    <cellStyle name="통_대합산단 분묘조서_★대합산단 보상액 산정조서(09.08.18현재)_경산 전체토지조서 2(10.26일)" xfId="5530"/>
    <cellStyle name="통_대합산단 분묘조서_★대합산단 보상액 산정조서(09.08.18현재)_경산 전체토지조서-12.08.17" xfId="5531"/>
    <cellStyle name="통_대합산단 분묘조서_★대합산단 보상액 산정조서(09.08.18현재)_물건조서(1단계완료)-지번별수정" xfId="5532"/>
    <cellStyle name="통_대합산단 분묘조서_★대합산단 보상액 산정조서(09.08.18현재)_영농조서-수정.1024" xfId="5533"/>
    <cellStyle name="통_대합산단 분묘조서_★대합산단 보상액 산정조서(09.08.18현재)_토지조서(전체. 기본조사서 번호순)" xfId="5534"/>
    <cellStyle name="통_대합산단 분묘조서_★대합산단 보상액 산정조서(09.08.31현재)" xfId="3036"/>
    <cellStyle name="통_대합산단 분묘조서_★대합산단 보상액 산정조서(09.08.31현재) 2" xfId="5535"/>
    <cellStyle name="통_대합산단 분묘조서_★대합산단 보상액 산정조서(09.08.31현재)_경산 기본조사서 결과 보고서(분묘)-12.07.26" xfId="3037"/>
    <cellStyle name="통_대합산단 분묘조서_★대합산단 보상액 산정조서(09.08.31현재)_경산 기본조사서 결과 보고서(영농)-2012.07.29" xfId="3038"/>
    <cellStyle name="통_대합산단 분묘조서_★대합산단 보상액 산정조서(09.08.31현재)_경산 기본조사서 결과 보고서-2012.07.17(분묘조서)최종" xfId="3039"/>
    <cellStyle name="통_대합산단 분묘조서_★대합산단 보상액 산정조서(09.08.31현재)_경산 기본조사서 결과 보고서-2012.07.18" xfId="3040"/>
    <cellStyle name="통_대합산단 분묘조서_★대합산단 보상액 산정조서(09.08.31현재)_경산 기본조사서 결과 보고서-2012.07.19(출력용)" xfId="3041"/>
    <cellStyle name="통_대합산단 분묘조서_★대합산단 보상액 산정조서(09.08.31현재)_경산 기본조사서 결과 보고서-2012.07.23" xfId="3042"/>
    <cellStyle name="통_대합산단 분묘조서_★대합산단 보상액 산정조서(09.08.31현재)_경산 기본조사서 결과 보고서-2012.07.28" xfId="3043"/>
    <cellStyle name="통_대합산단 분묘조서_★대합산단 보상액 산정조서(09.08.31현재)_경산 기본조사서 결과 보고서-2012.07.29" xfId="3044"/>
    <cellStyle name="통_대합산단 분묘조서_★대합산단 보상액 산정조서(09.08.31현재)_경산 기본조사서 결과 보고서-2012.07.30" xfId="3045"/>
    <cellStyle name="통_대합산단 분묘조서_★대합산단 보상액 산정조서(09.08.31현재)_경산 기본조사서 결과 보고서-2012.08.05" xfId="3046"/>
    <cellStyle name="통_대합산단 분묘조서_★대합산단 보상액 산정조서(09.08.31현재)_경산 전체토지조서 1(10.26일)" xfId="5536"/>
    <cellStyle name="통_대합산단 분묘조서_★대합산단 보상액 산정조서(09.08.31현재)_경산 전체토지조서 2(10.26일)" xfId="5537"/>
    <cellStyle name="통_대합산단 분묘조서_★대합산단 보상액 산정조서(09.08.31현재)_경산 전체토지조서-12.08.17" xfId="5538"/>
    <cellStyle name="통_대합산단 분묘조서_★대합산단 보상액 산정조서(09.08.31현재)_물건조서(1단계완료)-지번별수정" xfId="5539"/>
    <cellStyle name="통_대합산단 분묘조서_★대합산단 보상액 산정조서(09.08.31현재)_영농조서-수정.1024" xfId="5540"/>
    <cellStyle name="통_대합산단 분묘조서_★대합산단 보상액 산정조서(09.08.31현재)_토지조서(전체. 기본조사서 번호순)" xfId="5541"/>
    <cellStyle name="통_대합산단 분묘조서_★대합산단 보상액 산정조서(09.09.01현재)" xfId="3047"/>
    <cellStyle name="통_대합산단 분묘조서_★대합산단 보상액 산정조서(09.09.01현재) 2" xfId="5542"/>
    <cellStyle name="통_대합산단 분묘조서_★대합산단 보상액 산정조서(09.09.01현재)_경산 기본조사서 결과 보고서(분묘)-12.07.26" xfId="3048"/>
    <cellStyle name="통_대합산단 분묘조서_★대합산단 보상액 산정조서(09.09.01현재)_경산 기본조사서 결과 보고서(영농)-2012.07.29" xfId="3049"/>
    <cellStyle name="통_대합산단 분묘조서_★대합산단 보상액 산정조서(09.09.01현재)_경산 기본조사서 결과 보고서-2012.07.17(분묘조서)최종" xfId="3050"/>
    <cellStyle name="통_대합산단 분묘조서_★대합산단 보상액 산정조서(09.09.01현재)_경산 기본조사서 결과 보고서-2012.07.18" xfId="3051"/>
    <cellStyle name="통_대합산단 분묘조서_★대합산단 보상액 산정조서(09.09.01현재)_경산 기본조사서 결과 보고서-2012.07.19(출력용)" xfId="3052"/>
    <cellStyle name="통_대합산단 분묘조서_★대합산단 보상액 산정조서(09.09.01현재)_경산 기본조사서 결과 보고서-2012.07.23" xfId="3053"/>
    <cellStyle name="통_대합산단 분묘조서_★대합산단 보상액 산정조서(09.09.01현재)_경산 기본조사서 결과 보고서-2012.07.28" xfId="3054"/>
    <cellStyle name="통_대합산단 분묘조서_★대합산단 보상액 산정조서(09.09.01현재)_경산 기본조사서 결과 보고서-2012.07.29" xfId="3055"/>
    <cellStyle name="통_대합산단 분묘조서_★대합산단 보상액 산정조서(09.09.01현재)_경산 기본조사서 결과 보고서-2012.07.30" xfId="3056"/>
    <cellStyle name="통_대합산단 분묘조서_★대합산단 보상액 산정조서(09.09.01현재)_경산 기본조사서 결과 보고서-2012.08.05" xfId="3057"/>
    <cellStyle name="통_대합산단 분묘조서_★대합산단 보상액 산정조서(09.09.01현재)_경산 전체토지조서 1(10.26일)" xfId="5543"/>
    <cellStyle name="통_대합산단 분묘조서_★대합산단 보상액 산정조서(09.09.01현재)_경산 전체토지조서 2(10.26일)" xfId="5544"/>
    <cellStyle name="통_대합산단 분묘조서_★대합산단 보상액 산정조서(09.09.01현재)_경산 전체토지조서-12.08.17" xfId="5545"/>
    <cellStyle name="통_대합산단 분묘조서_★대합산단 보상액 산정조서(09.09.01현재)_물건조서(1단계완료)-지번별수정" xfId="5546"/>
    <cellStyle name="통_대합산단 분묘조서_★대합산단 보상액 산정조서(09.09.01현재)_영농조서-수정.1024" xfId="5547"/>
    <cellStyle name="통_대합산단 분묘조서_★대합산단 보상액 산정조서(09.09.01현재)_토지조서(전체. 기본조사서 번호순)" xfId="5548"/>
    <cellStyle name="통_대합산단 분묘조서_★대합산단 보상액 산정조서(10.01.07현재)" xfId="3058"/>
    <cellStyle name="통_대합산단 분묘조서_★대합산단 보상액 산정조서(10.01.07현재) 2" xfId="5549"/>
    <cellStyle name="통_대합산단 분묘조서_★대합산단 보상액 산정조서(10.01.07현재)_경산 기본조사서 결과 보고서(분묘)-12.07.26" xfId="3059"/>
    <cellStyle name="통_대합산단 분묘조서_★대합산단 보상액 산정조서(10.01.07현재)_경산 기본조사서 결과 보고서(영농)-2012.07.29" xfId="3060"/>
    <cellStyle name="통_대합산단 분묘조서_★대합산단 보상액 산정조서(10.01.07현재)_경산 기본조사서 결과 보고서-2012.07.17(분묘조서)최종" xfId="3061"/>
    <cellStyle name="통_대합산단 분묘조서_★대합산단 보상액 산정조서(10.01.07현재)_경산 기본조사서 결과 보고서-2012.07.18" xfId="3062"/>
    <cellStyle name="통_대합산단 분묘조서_★대합산단 보상액 산정조서(10.01.07현재)_경산 기본조사서 결과 보고서-2012.07.19(출력용)" xfId="3063"/>
    <cellStyle name="통_대합산단 분묘조서_★대합산단 보상액 산정조서(10.01.07현재)_경산 기본조사서 결과 보고서-2012.07.23" xfId="3064"/>
    <cellStyle name="통_대합산단 분묘조서_★대합산단 보상액 산정조서(10.01.07현재)_경산 기본조사서 결과 보고서-2012.07.28" xfId="3065"/>
    <cellStyle name="통_대합산단 분묘조서_★대합산단 보상액 산정조서(10.01.07현재)_경산 기본조사서 결과 보고서-2012.07.29" xfId="3066"/>
    <cellStyle name="통_대합산단 분묘조서_★대합산단 보상액 산정조서(10.01.07현재)_경산 기본조사서 결과 보고서-2012.07.30" xfId="3067"/>
    <cellStyle name="통_대합산단 분묘조서_★대합산단 보상액 산정조서(10.01.07현재)_경산 기본조사서 결과 보고서-2012.08.05" xfId="3068"/>
    <cellStyle name="통_대합산단 분묘조서_★대합산단 보상액 산정조서(10.01.07현재)_경산 전체토지조서 1(10.26일)" xfId="5550"/>
    <cellStyle name="통_대합산단 분묘조서_★대합산단 보상액 산정조서(10.01.07현재)_경산 전체토지조서 2(10.26일)" xfId="5551"/>
    <cellStyle name="통_대합산단 분묘조서_★대합산단 보상액 산정조서(10.01.07현재)_경산 전체토지조서-12.08.17" xfId="5552"/>
    <cellStyle name="통_대합산단 분묘조서_★대합산단 보상액 산정조서(10.01.07현재)_물건조서(1단계완료)-지번별수정" xfId="5553"/>
    <cellStyle name="통_대합산단 분묘조서_★대합산단 보상액 산정조서(10.01.07현재)_영농조서-수정.1024" xfId="5554"/>
    <cellStyle name="통_대합산단 분묘조서_★대합산단 보상액 산정조서(10.01.07현재)_토지조서(전체. 기본조사서 번호순)" xfId="5555"/>
    <cellStyle name="통_대합산단 분묘조서_★대합산단 보상액 산정조서(10.04.20)-수용계약용" xfId="3069"/>
    <cellStyle name="통_대합산단 분묘조서_★대합산단 보상액 산정조서(10.04.20)-수용계약용 2" xfId="5556"/>
    <cellStyle name="통_대합산단 분묘조서_★대합산단 보상액 산정조서(10.04.20)-수용계약용_경산 기본조사서 결과 보고서(분묘)-12.07.26" xfId="3070"/>
    <cellStyle name="통_대합산단 분묘조서_★대합산단 보상액 산정조서(10.04.20)-수용계약용_경산 기본조사서 결과 보고서(영농)-2012.07.29" xfId="3071"/>
    <cellStyle name="통_대합산단 분묘조서_★대합산단 보상액 산정조서(10.04.20)-수용계약용_경산 기본조사서 결과 보고서-2012.07.17(분묘조서)최종" xfId="3072"/>
    <cellStyle name="통_대합산단 분묘조서_★대합산단 보상액 산정조서(10.04.20)-수용계약용_경산 기본조사서 결과 보고서-2012.07.18" xfId="3073"/>
    <cellStyle name="통_대합산단 분묘조서_★대합산단 보상액 산정조서(10.04.20)-수용계약용_경산 기본조사서 결과 보고서-2012.07.19(출력용)" xfId="3074"/>
    <cellStyle name="통_대합산단 분묘조서_★대합산단 보상액 산정조서(10.04.20)-수용계약용_경산 기본조사서 결과 보고서-2012.07.23" xfId="3075"/>
    <cellStyle name="통_대합산단 분묘조서_★대합산단 보상액 산정조서(10.04.20)-수용계약용_경산 기본조사서 결과 보고서-2012.07.28" xfId="3076"/>
    <cellStyle name="통_대합산단 분묘조서_★대합산단 보상액 산정조서(10.04.20)-수용계약용_경산 기본조사서 결과 보고서-2012.07.29" xfId="3077"/>
    <cellStyle name="통_대합산단 분묘조서_★대합산단 보상액 산정조서(10.04.20)-수용계약용_경산 기본조사서 결과 보고서-2012.07.30" xfId="3078"/>
    <cellStyle name="통_대합산단 분묘조서_★대합산단 보상액 산정조서(10.04.20)-수용계약용_경산 기본조사서 결과 보고서-2012.08.05" xfId="3079"/>
    <cellStyle name="통_대합산단 분묘조서_★대합산단 보상액 산정조서(10.04.20)-수용계약용_경산 전체토지조서 1(10.26일)" xfId="5557"/>
    <cellStyle name="통_대합산단 분묘조서_★대합산단 보상액 산정조서(10.04.20)-수용계약용_경산 전체토지조서 2(10.26일)" xfId="5558"/>
    <cellStyle name="통_대합산단 분묘조서_★대합산단 보상액 산정조서(10.04.20)-수용계약용_경산 전체토지조서-12.08.17" xfId="5559"/>
    <cellStyle name="통_대합산단 분묘조서_★대합산단 보상액 산정조서(10.04.20)-수용계약용_물건조서(1단계완료)-지번별수정" xfId="5560"/>
    <cellStyle name="통_대합산단 분묘조서_★대합산단 보상액 산정조서(10.04.20)-수용계약용_영농조서-수정.1024" xfId="5561"/>
    <cellStyle name="통_대합산단 분묘조서_★대합산단 보상액 산정조서(10.04.20)-수용계약용_토지조서(전체. 기본조사서 번호순)" xfId="5562"/>
    <cellStyle name="통_대합산단 분묘조서_★대합산단 보상액 산정조서(10.04.22)" xfId="3080"/>
    <cellStyle name="통_대합산단 분묘조서_★대합산단 보상액 산정조서(10.04.22) 2" xfId="5563"/>
    <cellStyle name="통_대합산단 분묘조서_★대합산단 보상액 산정조서(10.04.22)_경산 기본조사서 결과 보고서(분묘)-12.07.26" xfId="3081"/>
    <cellStyle name="통_대합산단 분묘조서_★대합산단 보상액 산정조서(10.04.22)_경산 기본조사서 결과 보고서(영농)-2012.07.29" xfId="3082"/>
    <cellStyle name="통_대합산단 분묘조서_★대합산단 보상액 산정조서(10.04.22)_경산 기본조사서 결과 보고서-2012.07.17(분묘조서)최종" xfId="3083"/>
    <cellStyle name="통_대합산단 분묘조서_★대합산단 보상액 산정조서(10.04.22)_경산 기본조사서 결과 보고서-2012.07.18" xfId="3084"/>
    <cellStyle name="통_대합산단 분묘조서_★대합산단 보상액 산정조서(10.04.22)_경산 기본조사서 결과 보고서-2012.07.19(출력용)" xfId="3085"/>
    <cellStyle name="통_대합산단 분묘조서_★대합산단 보상액 산정조서(10.04.22)_경산 기본조사서 결과 보고서-2012.07.23" xfId="3086"/>
    <cellStyle name="통_대합산단 분묘조서_★대합산단 보상액 산정조서(10.04.22)_경산 기본조사서 결과 보고서-2012.07.28" xfId="3087"/>
    <cellStyle name="통_대합산단 분묘조서_★대합산단 보상액 산정조서(10.04.22)_경산 기본조사서 결과 보고서-2012.07.29" xfId="3088"/>
    <cellStyle name="통_대합산단 분묘조서_★대합산단 보상액 산정조서(10.04.22)_경산 기본조사서 결과 보고서-2012.07.30" xfId="3089"/>
    <cellStyle name="통_대합산단 분묘조서_★대합산단 보상액 산정조서(10.04.22)_경산 기본조사서 결과 보고서-2012.08.05" xfId="3090"/>
    <cellStyle name="통_대합산단 분묘조서_★대합산단 보상액 산정조서(10.04.22)_경산 전체토지조서 1(10.26일)" xfId="5564"/>
    <cellStyle name="통_대합산단 분묘조서_★대합산단 보상액 산정조서(10.04.22)_경산 전체토지조서 2(10.26일)" xfId="5565"/>
    <cellStyle name="통_대합산단 분묘조서_★대합산단 보상액 산정조서(10.04.22)_경산 전체토지조서-12.08.17" xfId="5566"/>
    <cellStyle name="통_대합산단 분묘조서_★대합산단 보상액 산정조서(10.04.22)_물건조서(1단계완료)-지번별수정" xfId="5567"/>
    <cellStyle name="통_대합산단 분묘조서_★대합산단 보상액 산정조서(10.04.22)_영농조서-수정.1024" xfId="5568"/>
    <cellStyle name="통_대합산단 분묘조서_★대합산단 보상액 산정조서(10.04.22)_토지조서(전체. 기본조사서 번호순)" xfId="5569"/>
    <cellStyle name="통_대합산단 분묘조서_★대합산단 보상액 산정조서(10.04.29)" xfId="3091"/>
    <cellStyle name="통_대합산단 분묘조서_★대합산단 보상액 산정조서(10.04.29) 2" xfId="5570"/>
    <cellStyle name="통_대합산단 분묘조서_★대합산단 보상액 산정조서(10.04.29)_경산 기본조사서 결과 보고서(분묘)-12.07.26" xfId="3092"/>
    <cellStyle name="통_대합산단 분묘조서_★대합산단 보상액 산정조서(10.04.29)_경산 기본조사서 결과 보고서(영농)-2012.07.29" xfId="3093"/>
    <cellStyle name="통_대합산단 분묘조서_★대합산단 보상액 산정조서(10.04.29)_경산 기본조사서 결과 보고서-2012.07.17(분묘조서)최종" xfId="3094"/>
    <cellStyle name="통_대합산단 분묘조서_★대합산단 보상액 산정조서(10.04.29)_경산 기본조사서 결과 보고서-2012.07.18" xfId="3095"/>
    <cellStyle name="통_대합산단 분묘조서_★대합산단 보상액 산정조서(10.04.29)_경산 기본조사서 결과 보고서-2012.07.19(출력용)" xfId="3096"/>
    <cellStyle name="통_대합산단 분묘조서_★대합산단 보상액 산정조서(10.04.29)_경산 기본조사서 결과 보고서-2012.07.23" xfId="3097"/>
    <cellStyle name="통_대합산단 분묘조서_★대합산단 보상액 산정조서(10.04.29)_경산 기본조사서 결과 보고서-2012.07.28" xfId="3098"/>
    <cellStyle name="통_대합산단 분묘조서_★대합산단 보상액 산정조서(10.04.29)_경산 기본조사서 결과 보고서-2012.07.29" xfId="3099"/>
    <cellStyle name="통_대합산단 분묘조서_★대합산단 보상액 산정조서(10.04.29)_경산 기본조사서 결과 보고서-2012.07.30" xfId="3100"/>
    <cellStyle name="통_대합산단 분묘조서_★대합산단 보상액 산정조서(10.04.29)_경산 기본조사서 결과 보고서-2012.08.05" xfId="3101"/>
    <cellStyle name="통_대합산단 분묘조서_★대합산단 보상액 산정조서(10.04.29)_경산 전체토지조서 1(10.26일)" xfId="5571"/>
    <cellStyle name="통_대합산단 분묘조서_★대합산단 보상액 산정조서(10.04.29)_경산 전체토지조서 2(10.26일)" xfId="5572"/>
    <cellStyle name="통_대합산단 분묘조서_★대합산단 보상액 산정조서(10.04.29)_경산 전체토지조서-12.08.17" xfId="5573"/>
    <cellStyle name="통_대합산단 분묘조서_★대합산단 보상액 산정조서(10.04.29)_물건조서(1단계완료)-지번별수정" xfId="5574"/>
    <cellStyle name="통_대합산단 분묘조서_★대합산단 보상액 산정조서(10.04.29)_영농조서-수정.1024" xfId="5575"/>
    <cellStyle name="통_대합산단 분묘조서_★대합산단 보상액 산정조서(10.04.29)_토지조서(전체. 기본조사서 번호순)" xfId="5576"/>
    <cellStyle name="통_대합산단 분묘조서_★대합산단 보상액 산정조서(10.08.06)" xfId="3102"/>
    <cellStyle name="통_대합산단 분묘조서_★대합산단 보상액 산정조서(10.08.06) 2" xfId="5577"/>
    <cellStyle name="통_대합산단 분묘조서_★대합산단 보상액 산정조서(10.08.06)_경산 기본조사서 결과 보고서(분묘)-12.07.26" xfId="3103"/>
    <cellStyle name="통_대합산단 분묘조서_★대합산단 보상액 산정조서(10.08.06)_경산 기본조사서 결과 보고서(영농)-2012.07.29" xfId="3104"/>
    <cellStyle name="통_대합산단 분묘조서_★대합산단 보상액 산정조서(10.08.06)_경산 기본조사서 결과 보고서-2012.07.17(분묘조서)최종" xfId="3105"/>
    <cellStyle name="통_대합산단 분묘조서_★대합산단 보상액 산정조서(10.08.06)_경산 기본조사서 결과 보고서-2012.07.18" xfId="3106"/>
    <cellStyle name="통_대합산단 분묘조서_★대합산단 보상액 산정조서(10.08.06)_경산 기본조사서 결과 보고서-2012.07.19(출력용)" xfId="3107"/>
    <cellStyle name="통_대합산단 분묘조서_★대합산단 보상액 산정조서(10.08.06)_경산 기본조사서 결과 보고서-2012.07.23" xfId="3108"/>
    <cellStyle name="통_대합산단 분묘조서_★대합산단 보상액 산정조서(10.08.06)_경산 기본조사서 결과 보고서-2012.07.28" xfId="3109"/>
    <cellStyle name="통_대합산단 분묘조서_★대합산단 보상액 산정조서(10.08.06)_경산 기본조사서 결과 보고서-2012.07.29" xfId="3110"/>
    <cellStyle name="통_대합산단 분묘조서_★대합산단 보상액 산정조서(10.08.06)_경산 기본조사서 결과 보고서-2012.07.30" xfId="3111"/>
    <cellStyle name="통_대합산단 분묘조서_★대합산단 보상액 산정조서(10.08.06)_경산 기본조사서 결과 보고서-2012.08.05" xfId="3112"/>
    <cellStyle name="통_대합산단 분묘조서_★대합산단 보상액 산정조서(10.08.06)_경산 전체토지조서 1(10.26일)" xfId="5578"/>
    <cellStyle name="통_대합산단 분묘조서_★대합산단 보상액 산정조서(10.08.06)_경산 전체토지조서 2(10.26일)" xfId="5579"/>
    <cellStyle name="통_대합산단 분묘조서_★대합산단 보상액 산정조서(10.08.06)_경산 전체토지조서-12.08.17" xfId="5580"/>
    <cellStyle name="통_대합산단 분묘조서_★대합산단 보상액 산정조서(10.08.06)_물건조서(1단계완료)-지번별수정" xfId="5581"/>
    <cellStyle name="통_대합산단 분묘조서_★대합산단 보상액 산정조서(10.08.06)_영농조서-수정.1024" xfId="5582"/>
    <cellStyle name="통_대합산단 분묘조서_★대합산단 보상액 산정조서(10.08.06)_토지조서(전체. 기본조사서 번호순)" xfId="5583"/>
    <cellStyle name="통_대합산단 분묘조서_★대합산단_보상액 산정조서(최과장검토파일)" xfId="3113"/>
    <cellStyle name="통_대합산단 분묘조서_★대합산단_보상액 산정조서(최과장검토파일) 2" xfId="5584"/>
    <cellStyle name="통_대합산단 분묘조서_★대합산단_보상액 산정조서(최과장검토파일)_경산 기본조사서 결과 보고서(분묘)-12.07.26" xfId="3114"/>
    <cellStyle name="통_대합산단 분묘조서_★대합산단_보상액 산정조서(최과장검토파일)_경산 기본조사서 결과 보고서(영농)-2012.07.29" xfId="3115"/>
    <cellStyle name="통_대합산단 분묘조서_★대합산단_보상액 산정조서(최과장검토파일)_경산 기본조사서 결과 보고서-2012.07.17(분묘조서)최종" xfId="3116"/>
    <cellStyle name="통_대합산단 분묘조서_★대합산단_보상액 산정조서(최과장검토파일)_경산 기본조사서 결과 보고서-2012.07.18" xfId="3117"/>
    <cellStyle name="통_대합산단 분묘조서_★대합산단_보상액 산정조서(최과장검토파일)_경산 기본조사서 결과 보고서-2012.07.19(출력용)" xfId="3118"/>
    <cellStyle name="통_대합산단 분묘조서_★대합산단_보상액 산정조서(최과장검토파일)_경산 기본조사서 결과 보고서-2012.07.23" xfId="3119"/>
    <cellStyle name="통_대합산단 분묘조서_★대합산단_보상액 산정조서(최과장검토파일)_경산 기본조사서 결과 보고서-2012.07.28" xfId="3120"/>
    <cellStyle name="통_대합산단 분묘조서_★대합산단_보상액 산정조서(최과장검토파일)_경산 기본조사서 결과 보고서-2012.07.29" xfId="3121"/>
    <cellStyle name="통_대합산단 분묘조서_★대합산단_보상액 산정조서(최과장검토파일)_경산 기본조사서 결과 보고서-2012.07.30" xfId="3122"/>
    <cellStyle name="통_대합산단 분묘조서_★대합산단_보상액 산정조서(최과장검토파일)_경산 기본조사서 결과 보고서-2012.08.05" xfId="3123"/>
    <cellStyle name="통_대합산단 분묘조서_★대합산단_보상액 산정조서(최과장검토파일)_경산 전체토지조서 1(10.26일)" xfId="5585"/>
    <cellStyle name="통_대합산단 분묘조서_★대합산단_보상액 산정조서(최과장검토파일)_경산 전체토지조서 2(10.26일)" xfId="5586"/>
    <cellStyle name="통_대합산단 분묘조서_★대합산단_보상액 산정조서(최과장검토파일)_경산 전체토지조서-12.08.17" xfId="5587"/>
    <cellStyle name="통_대합산단 분묘조서_★대합산단_보상액 산정조서(최과장검토파일)_물건조서(1단계완료)-지번별수정" xfId="5588"/>
    <cellStyle name="통_대합산단 분묘조서_★대합산단_보상액 산정조서(최과장검토파일)_영농조서-수정.1024" xfId="5589"/>
    <cellStyle name="통_대합산단 분묘조서_★대합산단_보상액 산정조서(최과장검토파일)_토지조서(전체. 기본조사서 번호순)" xfId="5590"/>
    <cellStyle name="통_대합산단 분묘조서_★재결 보상액 산정조서(10.04.20)" xfId="3124"/>
    <cellStyle name="통_대합산단 분묘조서_★재결 보상액 산정조서(10.04.20) 2" xfId="5591"/>
    <cellStyle name="통_대합산단 분묘조서_★재결 보상액 산정조서(10.04.20)_경산 기본조사서 결과 보고서(분묘)-12.07.26" xfId="3125"/>
    <cellStyle name="통_대합산단 분묘조서_★재결 보상액 산정조서(10.04.20)_경산 기본조사서 결과 보고서(영농)-2012.07.29" xfId="3126"/>
    <cellStyle name="통_대합산단 분묘조서_★재결 보상액 산정조서(10.04.20)_경산 기본조사서 결과 보고서-2012.07.17(분묘조서)최종" xfId="3127"/>
    <cellStyle name="통_대합산단 분묘조서_★재결 보상액 산정조서(10.04.20)_경산 기본조사서 결과 보고서-2012.07.18" xfId="3128"/>
    <cellStyle name="통_대합산단 분묘조서_★재결 보상액 산정조서(10.04.20)_경산 기본조사서 결과 보고서-2012.07.19(출력용)" xfId="3129"/>
    <cellStyle name="통_대합산단 분묘조서_★재결 보상액 산정조서(10.04.20)_경산 기본조사서 결과 보고서-2012.07.23" xfId="3130"/>
    <cellStyle name="통_대합산단 분묘조서_★재결 보상액 산정조서(10.04.20)_경산 기본조사서 결과 보고서-2012.07.28" xfId="3131"/>
    <cellStyle name="통_대합산단 분묘조서_★재결 보상액 산정조서(10.04.20)_경산 기본조사서 결과 보고서-2012.07.29" xfId="3132"/>
    <cellStyle name="통_대합산단 분묘조서_★재결 보상액 산정조서(10.04.20)_경산 기본조사서 결과 보고서-2012.07.30" xfId="3133"/>
    <cellStyle name="통_대합산단 분묘조서_★재결 보상액 산정조서(10.04.20)_경산 기본조사서 결과 보고서-2012.08.05" xfId="3134"/>
    <cellStyle name="통_대합산단 분묘조서_★재결 보상액 산정조서(10.04.20)_경산 전체토지조서 1(10.26일)" xfId="5592"/>
    <cellStyle name="통_대합산단 분묘조서_★재결 보상액 산정조서(10.04.20)_경산 전체토지조서 2(10.26일)" xfId="5593"/>
    <cellStyle name="통_대합산단 분묘조서_★재결 보상액 산정조서(10.04.20)_경산 전체토지조서-12.08.17" xfId="5594"/>
    <cellStyle name="통_대합산단 분묘조서_★재결 보상액 산정조서(10.04.20)_물건조서(1단계완료)-지번별수정" xfId="5595"/>
    <cellStyle name="통_대합산단 분묘조서_★재결 보상액 산정조서(10.04.20)_영농조서-수정.1024" xfId="5596"/>
    <cellStyle name="통_대합산단 분묘조서_★재결 보상액 산정조서(10.04.20)_토지조서(전체. 기본조사서 번호순)" xfId="5597"/>
    <cellStyle name="통_대합산단 분묘조서_경산 기본조사서 결과 보고서(분묘)-12.07.26" xfId="3135"/>
    <cellStyle name="통_대합산단 분묘조서_경산 기본조사서 결과 보고서(영농)-2012.07.29" xfId="3136"/>
    <cellStyle name="통_대합산단 분묘조서_경산 기본조사서 결과 보고서-2012.07.17(분묘조서)최종" xfId="3137"/>
    <cellStyle name="통_대합산단 분묘조서_경산 기본조사서 결과 보고서-2012.07.18" xfId="3138"/>
    <cellStyle name="통_대합산단 분묘조서_경산 기본조사서 결과 보고서-2012.07.19(출력용)" xfId="3139"/>
    <cellStyle name="통_대합산단 분묘조서_경산 기본조사서 결과 보고서-2012.07.23" xfId="3140"/>
    <cellStyle name="통_대합산단 분묘조서_경산 기본조사서 결과 보고서-2012.07.28" xfId="3141"/>
    <cellStyle name="통_대합산단 분묘조서_경산 기본조사서 결과 보고서-2012.07.29" xfId="3142"/>
    <cellStyle name="통_대합산단 분묘조서_경산 기본조사서 결과 보고서-2012.07.30" xfId="3143"/>
    <cellStyle name="통_대합산단 분묘조서_경산 기본조사서 결과 보고서-2012.08.05" xfId="3144"/>
    <cellStyle name="통_대합산단 분묘조서_경산 전체토지조서 1(10.26일)" xfId="5598"/>
    <cellStyle name="통_대합산단 분묘조서_경산 전체토지조서 2(10.26일)" xfId="5599"/>
    <cellStyle name="통_대합산단 분묘조서_경산 전체토지조서-12.08.17" xfId="5600"/>
    <cellStyle name="통_대합산단 분묘조서_대상재산 지번별 상세확인내역-2009.1(도귀속협의결과)" xfId="3145"/>
    <cellStyle name="통_대합산단 분묘조서_대상재산 지번별 상세확인내역-2009.1(도귀속협의결과) 2" xfId="5601"/>
    <cellStyle name="통_대합산단 분묘조서_대상재산 지번별 상세확인내역-2009.1(도귀속협의결과)_경산 기본조사서 결과 보고서(분묘)-12.07.26" xfId="3146"/>
    <cellStyle name="통_대합산단 분묘조서_대상재산 지번별 상세확인내역-2009.1(도귀속협의결과)_경산 기본조사서 결과 보고서(영농)-2012.07.29" xfId="3147"/>
    <cellStyle name="통_대합산단 분묘조서_대상재산 지번별 상세확인내역-2009.1(도귀속협의결과)_경산 기본조사서 결과 보고서-2012.07.17(분묘조서)최종" xfId="3148"/>
    <cellStyle name="통_대합산단 분묘조서_대상재산 지번별 상세확인내역-2009.1(도귀속협의결과)_경산 기본조사서 결과 보고서-2012.07.18" xfId="3149"/>
    <cellStyle name="통_대합산단 분묘조서_대상재산 지번별 상세확인내역-2009.1(도귀속협의결과)_경산 기본조사서 결과 보고서-2012.07.19(출력용)" xfId="3150"/>
    <cellStyle name="통_대합산단 분묘조서_대상재산 지번별 상세확인내역-2009.1(도귀속협의결과)_경산 기본조사서 결과 보고서-2012.07.23" xfId="3151"/>
    <cellStyle name="통_대합산단 분묘조서_대상재산 지번별 상세확인내역-2009.1(도귀속협의결과)_경산 기본조사서 결과 보고서-2012.07.28" xfId="3152"/>
    <cellStyle name="통_대합산단 분묘조서_대상재산 지번별 상세확인내역-2009.1(도귀속협의결과)_경산 기본조사서 결과 보고서-2012.07.29" xfId="3153"/>
    <cellStyle name="통_대합산단 분묘조서_대상재산 지번별 상세확인내역-2009.1(도귀속협의결과)_경산 기본조사서 결과 보고서-2012.07.30" xfId="3154"/>
    <cellStyle name="통_대합산단 분묘조서_대상재산 지번별 상세확인내역-2009.1(도귀속협의결과)_경산 기본조사서 결과 보고서-2012.08.05" xfId="3155"/>
    <cellStyle name="통_대합산단 분묘조서_대상재산 지번별 상세확인내역-2009.1(도귀속협의결과)_경산 전체토지조서 1(10.26일)" xfId="5602"/>
    <cellStyle name="통_대합산단 분묘조서_대상재산 지번별 상세확인내역-2009.1(도귀속협의결과)_경산 전체토지조서 2(10.26일)" xfId="5603"/>
    <cellStyle name="통_대합산단 분묘조서_대상재산 지번별 상세확인내역-2009.1(도귀속협의결과)_경산 전체토지조서-12.08.17" xfId="5604"/>
    <cellStyle name="통_대합산단 분묘조서_대상재산 지번별 상세확인내역-2009.1(도귀속협의결과)_물건조서(1단계완료)-지번별수정" xfId="5605"/>
    <cellStyle name="통_대합산단 분묘조서_대상재산 지번별 상세확인내역-2009.1(도귀속협의결과)_영농조서-수정.1024" xfId="5606"/>
    <cellStyle name="통_대합산단 분묘조서_대상재산 지번별 상세확인내역-2009.1(도귀속협의결과)_토지조서(전체. 기본조사서 번호순)" xfId="5607"/>
    <cellStyle name="통_대합산단 분묘조서_대합산단 편입물건 총괄표(09.08.01)" xfId="3156"/>
    <cellStyle name="통_대합산단 분묘조서_대합산단 편입물건 총괄표(09.08.01) 2" xfId="5608"/>
    <cellStyle name="통_대합산단 분묘조서_대합산단 편입물건 총괄표(09.08.01)_경산 기본조사서 결과 보고서(분묘)-12.07.26" xfId="3157"/>
    <cellStyle name="통_대합산단 분묘조서_대합산단 편입물건 총괄표(09.08.01)_경산 기본조사서 결과 보고서(영농)-2012.07.29" xfId="3158"/>
    <cellStyle name="통_대합산단 분묘조서_대합산단 편입물건 총괄표(09.08.01)_경산 기본조사서 결과 보고서-2012.07.17(분묘조서)최종" xfId="3159"/>
    <cellStyle name="통_대합산단 분묘조서_대합산단 편입물건 총괄표(09.08.01)_경산 기본조사서 결과 보고서-2012.07.18" xfId="3160"/>
    <cellStyle name="통_대합산단 분묘조서_대합산단 편입물건 총괄표(09.08.01)_경산 기본조사서 결과 보고서-2012.07.19(출력용)" xfId="3161"/>
    <cellStyle name="통_대합산단 분묘조서_대합산단 편입물건 총괄표(09.08.01)_경산 기본조사서 결과 보고서-2012.07.23" xfId="3162"/>
    <cellStyle name="통_대합산단 분묘조서_대합산단 편입물건 총괄표(09.08.01)_경산 기본조사서 결과 보고서-2012.07.28" xfId="3163"/>
    <cellStyle name="통_대합산단 분묘조서_대합산단 편입물건 총괄표(09.08.01)_경산 기본조사서 결과 보고서-2012.07.29" xfId="3164"/>
    <cellStyle name="통_대합산단 분묘조서_대합산단 편입물건 총괄표(09.08.01)_경산 기본조사서 결과 보고서-2012.07.30" xfId="3165"/>
    <cellStyle name="통_대합산단 분묘조서_대합산단 편입물건 총괄표(09.08.01)_경산 기본조사서 결과 보고서-2012.08.05" xfId="3166"/>
    <cellStyle name="통_대합산단 분묘조서_대합산단 편입물건 총괄표(09.08.01)_경산 전체토지조서 1(10.26일)" xfId="5609"/>
    <cellStyle name="통_대합산단 분묘조서_대합산단 편입물건 총괄표(09.08.01)_경산 전체토지조서 2(10.26일)" xfId="5610"/>
    <cellStyle name="통_대합산단 분묘조서_대합산단 편입물건 총괄표(09.08.01)_경산 전체토지조서-12.08.17" xfId="5611"/>
    <cellStyle name="통_대합산단 분묘조서_대합산단 편입물건 총괄표(09.08.01)_물건조서(1단계완료)-지번별수정" xfId="5612"/>
    <cellStyle name="통_대합산단 분묘조서_대합산단 편입물건 총괄표(09.08.01)_영농조서-수정.1024" xfId="5613"/>
    <cellStyle name="통_대합산단 분묘조서_대합산단 편입물건 총괄표(09.08.01)_토지조서(전체. 기본조사서 번호순)" xfId="5614"/>
    <cellStyle name="통_대합산단 분묘조서_대합산단_보상액_분석(09.6.11)-최종" xfId="3167"/>
    <cellStyle name="통_대합산단 분묘조서_대합산단_보상액_분석(09.6.11)-최종 2" xfId="5615"/>
    <cellStyle name="통_대합산단 분묘조서_대합산단_보상액_분석(09.6.11)-최종_경산 기본조사서 결과 보고서(분묘)-12.07.26" xfId="3168"/>
    <cellStyle name="통_대합산단 분묘조서_대합산단_보상액_분석(09.6.11)-최종_경산 기본조사서 결과 보고서(영농)-2012.07.29" xfId="3169"/>
    <cellStyle name="통_대합산단 분묘조서_대합산단_보상액_분석(09.6.11)-최종_경산 기본조사서 결과 보고서-2012.07.17(분묘조서)최종" xfId="3170"/>
    <cellStyle name="통_대합산단 분묘조서_대합산단_보상액_분석(09.6.11)-최종_경산 기본조사서 결과 보고서-2012.07.18" xfId="3171"/>
    <cellStyle name="통_대합산단 분묘조서_대합산단_보상액_분석(09.6.11)-최종_경산 기본조사서 결과 보고서-2012.07.19(출력용)" xfId="3172"/>
    <cellStyle name="통_대합산단 분묘조서_대합산단_보상액_분석(09.6.11)-최종_경산 기본조사서 결과 보고서-2012.07.23" xfId="3173"/>
    <cellStyle name="통_대합산단 분묘조서_대합산단_보상액_분석(09.6.11)-최종_경산 기본조사서 결과 보고서-2012.07.28" xfId="3174"/>
    <cellStyle name="통_대합산단 분묘조서_대합산단_보상액_분석(09.6.11)-최종_경산 기본조사서 결과 보고서-2012.07.29" xfId="3175"/>
    <cellStyle name="통_대합산단 분묘조서_대합산단_보상액_분석(09.6.11)-최종_경산 기본조사서 결과 보고서-2012.07.30" xfId="3176"/>
    <cellStyle name="통_대합산단 분묘조서_대합산단_보상액_분석(09.6.11)-최종_경산 기본조사서 결과 보고서-2012.08.05" xfId="3177"/>
    <cellStyle name="통_대합산단 분묘조서_대합산단_보상액_분석(09.6.11)-최종_경산 전체토지조서 1(10.26일)" xfId="5616"/>
    <cellStyle name="통_대합산단 분묘조서_대합산단_보상액_분석(09.6.11)-최종_경산 전체토지조서 2(10.26일)" xfId="5617"/>
    <cellStyle name="통_대합산단 분묘조서_대합산단_보상액_분석(09.6.11)-최종_경산 전체토지조서-12.08.17" xfId="5618"/>
    <cellStyle name="통_대합산단 분묘조서_대합산단_보상액_분석(09.6.11)-최종_물건조서(1단계완료)-지번별수정" xfId="5619"/>
    <cellStyle name="통_대합산단 분묘조서_대합산단_보상액_분석(09.6.11)-최종_영농조서-수정.1024" xfId="5620"/>
    <cellStyle name="통_대합산단 분묘조서_대합산단_보상액_분석(09.6.11)-최종_토지조서(전체. 기본조사서 번호순)" xfId="5621"/>
    <cellStyle name="통_대합산단 분묘조서_물건조서(1단계완료)-지번별수정" xfId="5622"/>
    <cellStyle name="통_대합산단 분묘조서_영농조서-수정.1024" xfId="5623"/>
    <cellStyle name="통_대합산단 분묘조서_토지조서(전체. 기본조사서 번호순)" xfId="5624"/>
    <cellStyle name="통_대합산단 토지,물건 총괄표(09.08.01) 자료" xfId="3178"/>
    <cellStyle name="통_대합산단 토지,물건 총괄표(09.08.01) 자료 2" xfId="5625"/>
    <cellStyle name="통_대합산단 토지,물건 총괄표(09.08.01) 자료_경산 기본조사서 결과 보고서(분묘)-12.07.26" xfId="3179"/>
    <cellStyle name="통_대합산단 토지,물건 총괄표(09.08.01) 자료_경산 기본조사서 결과 보고서(영농)-2012.07.29" xfId="3180"/>
    <cellStyle name="통_대합산단 토지,물건 총괄표(09.08.01) 자료_경산 기본조사서 결과 보고서-2012.07.17(분묘조서)최종" xfId="3181"/>
    <cellStyle name="통_대합산단 토지,물건 총괄표(09.08.01) 자료_경산 기본조사서 결과 보고서-2012.07.18" xfId="3182"/>
    <cellStyle name="통_대합산단 토지,물건 총괄표(09.08.01) 자료_경산 기본조사서 결과 보고서-2012.07.19(출력용)" xfId="3183"/>
    <cellStyle name="통_대합산단 토지,물건 총괄표(09.08.01) 자료_경산 기본조사서 결과 보고서-2012.07.23" xfId="3184"/>
    <cellStyle name="통_대합산단 토지,물건 총괄표(09.08.01) 자료_경산 기본조사서 결과 보고서-2012.07.28" xfId="3185"/>
    <cellStyle name="통_대합산단 토지,물건 총괄표(09.08.01) 자료_경산 기본조사서 결과 보고서-2012.07.29" xfId="3186"/>
    <cellStyle name="통_대합산단 토지,물건 총괄표(09.08.01) 자료_경산 기본조사서 결과 보고서-2012.07.30" xfId="3187"/>
    <cellStyle name="통_대합산단 토지,물건 총괄표(09.08.01) 자료_경산 기본조사서 결과 보고서-2012.08.05" xfId="3188"/>
    <cellStyle name="통_대합산단 토지,물건 총괄표(09.08.01) 자료_경산 전체토지조서 1(10.26일)" xfId="5626"/>
    <cellStyle name="통_대합산단 토지,물건 총괄표(09.08.01) 자료_경산 전체토지조서 2(10.26일)" xfId="5627"/>
    <cellStyle name="통_대합산단 토지,물건 총괄표(09.08.01) 자료_경산 전체토지조서-12.08.17" xfId="5628"/>
    <cellStyle name="통_대합산단 토지,물건 총괄표(09.08.01) 자료_물건조서(1단계완료)-지번별수정" xfId="5629"/>
    <cellStyle name="통_대합산단 토지,물건 총괄표(09.08.01) 자료_영농조서-수정.1024" xfId="5630"/>
    <cellStyle name="통_대합산단 토지,물건 총괄표(09.08.01) 자료_토지조서(전체. 기본조사서 번호순)" xfId="5631"/>
    <cellStyle name="통_대합산단 편입물건 총괄표(09.08.01)" xfId="3189"/>
    <cellStyle name="통_대합산단 편입물건 총괄표(09.08.01)_경산 기본조사서 결과 보고서-2012.07.17(분묘조서)최종" xfId="3190"/>
    <cellStyle name="통_대합산단 편입물건 총괄표(09.08.01)_경산 기본조사서 결과 보고서-2012.07.17(분묘조서)최종 2" xfId="5632"/>
    <cellStyle name="통_대합산단 편입물건 총괄표(09.08.01)_경산 기본조사서 결과 보고서-2012.07.17(분묘조서)최종_경산 기본조사서 결과 보고서(영농)-2012.07.29" xfId="3191"/>
    <cellStyle name="통_대합산단 편입물건 총괄표(09.08.01)_경산 기본조사서 결과 보고서-2012.07.17(분묘조서)최종_경산 기본조사서 결과 보고서-2012.07.23" xfId="3192"/>
    <cellStyle name="통_대합산단 편입물건 총괄표(09.08.01)_경산 기본조사서 결과 보고서-2012.07.17(분묘조서)최종_경산 기본조사서 결과 보고서-2012.07.29" xfId="3193"/>
    <cellStyle name="통_대합산단 편입물건 총괄표(09.08.01)_경산 기본조사서 결과 보고서-2012.07.17(분묘조서)최종_경산 기본조사서 결과 보고서-2012.07.30" xfId="3194"/>
    <cellStyle name="통_대합산단 편입물건 총괄표(09.08.01)_경산 기본조사서 결과 보고서-2012.07.17(분묘조서)최종_경산 기본조사서 결과 보고서-2012.08.05" xfId="3195"/>
    <cellStyle name="통_대합산단 편입물건 총괄표(09.08.01)_경산 기본조사서 결과 보고서-2012.07.17(분묘조서)최종_물건조서(1단계완료)-지번별수정" xfId="5633"/>
    <cellStyle name="통_대합산단 편입물건 총괄표(09.08.01)_경산 기본조사서 결과 보고서-2012.07.17(분묘조서)최종_영농조서-수정.1024" xfId="5634"/>
    <cellStyle name="통_대합산단 편입물건 총괄표(09.08.01)_경산 기본조사서 결과 보고서-2012.07.18" xfId="3196"/>
    <cellStyle name="통_대합산단 편입물건 총괄표(09.08.01)_경산 기본조사서 결과 보고서-2012.07.18 2" xfId="5635"/>
    <cellStyle name="통_대합산단 편입물건 총괄표(09.08.01)_경산 기본조사서 결과 보고서-2012.07.18_경산 기본조사서 결과 보고서(영농)-2012.07.29" xfId="3197"/>
    <cellStyle name="통_대합산단 편입물건 총괄표(09.08.01)_경산 기본조사서 결과 보고서-2012.07.18_경산 기본조사서 결과 보고서-2012.07.23" xfId="3198"/>
    <cellStyle name="통_대합산단 편입물건 총괄표(09.08.01)_경산 기본조사서 결과 보고서-2012.07.18_경산 기본조사서 결과 보고서-2012.07.29" xfId="3199"/>
    <cellStyle name="통_대합산단 편입물건 총괄표(09.08.01)_경산 기본조사서 결과 보고서-2012.07.18_경산 기본조사서 결과 보고서-2012.07.30" xfId="3200"/>
    <cellStyle name="통_대합산단 편입물건 총괄표(09.08.01)_경산 기본조사서 결과 보고서-2012.07.18_경산 기본조사서 결과 보고서-2012.08.05" xfId="3201"/>
    <cellStyle name="통_대합산단 편입물건 총괄표(09.08.01)_경산 기본조사서 결과 보고서-2012.07.18_물건조서(1단계완료)-지번별수정" xfId="5636"/>
    <cellStyle name="통_대합산단 편입물건 총괄표(09.08.01)_경산 기본조사서 결과 보고서-2012.07.18_영농조서-수정.1024" xfId="5637"/>
    <cellStyle name="통_대합산업단지 편입물건조서" xfId="3202"/>
    <cellStyle name="통_대합산업단지 편입물건조서 2" xfId="5638"/>
    <cellStyle name="통_대합산업단지 편입물건조서(최종정정본)" xfId="3203"/>
    <cellStyle name="통_대합산업단지 편입물건조서(최종정정본) 2" xfId="5639"/>
    <cellStyle name="통_대합산업단지 편입물건조서(최종정정본)_★대합산단 보상액 산정조서(09.08.07현재)" xfId="3204"/>
    <cellStyle name="통_대합산업단지 편입물건조서(최종정정본)_★대합산단 보상액 산정조서(09.08.07현재) 2" xfId="5640"/>
    <cellStyle name="통_대합산업단지 편입물건조서(최종정정본)_★대합산단 보상액 산정조서(09.08.07현재)_경산 기본조사서 결과 보고서(분묘)-12.07.26" xfId="3205"/>
    <cellStyle name="통_대합산업단지 편입물건조서(최종정정본)_★대합산단 보상액 산정조서(09.08.07현재)_경산 기본조사서 결과 보고서(영농)-2012.07.29" xfId="3206"/>
    <cellStyle name="통_대합산업단지 편입물건조서(최종정정본)_★대합산단 보상액 산정조서(09.08.07현재)_경산 기본조사서 결과 보고서-2012.07.17(분묘조서)최종" xfId="3207"/>
    <cellStyle name="통_대합산업단지 편입물건조서(최종정정본)_★대합산단 보상액 산정조서(09.08.07현재)_경산 기본조사서 결과 보고서-2012.07.18" xfId="3208"/>
    <cellStyle name="통_대합산업단지 편입물건조서(최종정정본)_★대합산단 보상액 산정조서(09.08.07현재)_경산 기본조사서 결과 보고서-2012.07.19(출력용)" xfId="3209"/>
    <cellStyle name="통_대합산업단지 편입물건조서(최종정정본)_★대합산단 보상액 산정조서(09.08.07현재)_경산 기본조사서 결과 보고서-2012.07.23" xfId="3210"/>
    <cellStyle name="통_대합산업단지 편입물건조서(최종정정본)_★대합산단 보상액 산정조서(09.08.07현재)_경산 기본조사서 결과 보고서-2012.07.28" xfId="3211"/>
    <cellStyle name="통_대합산업단지 편입물건조서(최종정정본)_★대합산단 보상액 산정조서(09.08.07현재)_경산 기본조사서 결과 보고서-2012.07.29" xfId="3212"/>
    <cellStyle name="통_대합산업단지 편입물건조서(최종정정본)_★대합산단 보상액 산정조서(09.08.07현재)_경산 기본조사서 결과 보고서-2012.07.30" xfId="3213"/>
    <cellStyle name="통_대합산업단지 편입물건조서(최종정정본)_★대합산단 보상액 산정조서(09.08.07현재)_경산 기본조사서 결과 보고서-2012.08.05" xfId="3214"/>
    <cellStyle name="통_대합산업단지 편입물건조서(최종정정본)_★대합산단 보상액 산정조서(09.08.07현재)_경산 전체토지조서 1(10.26일)" xfId="5641"/>
    <cellStyle name="통_대합산업단지 편입물건조서(최종정정본)_★대합산단 보상액 산정조서(09.08.07현재)_경산 전체토지조서 2(10.26일)" xfId="5642"/>
    <cellStyle name="통_대합산업단지 편입물건조서(최종정정본)_★대합산단 보상액 산정조서(09.08.07현재)_경산 전체토지조서-12.08.17" xfId="5643"/>
    <cellStyle name="통_대합산업단지 편입물건조서(최종정정본)_★대합산단 보상액 산정조서(09.08.07현재)_물건조서(1단계완료)-지번별수정" xfId="5644"/>
    <cellStyle name="통_대합산업단지 편입물건조서(최종정정본)_★대합산단 보상액 산정조서(09.08.07현재)_영농조서-수정.1024" xfId="5645"/>
    <cellStyle name="통_대합산업단지 편입물건조서(최종정정본)_★대합산단 보상액 산정조서(09.08.07현재)_토지조서(전체. 기본조사서 번호순)" xfId="5646"/>
    <cellStyle name="통_대합산업단지 편입물건조서(최종정정본)_★대합산단 보상액 산정조서(09.08.07현재)-수정" xfId="3215"/>
    <cellStyle name="통_대합산업단지 편입물건조서(최종정정본)_★대합산단 보상액 산정조서(09.08.07현재)-수정 2" xfId="5647"/>
    <cellStyle name="통_대합산업단지 편입물건조서(최종정정본)_★대합산단 보상액 산정조서(09.08.07현재)-수정_경산 기본조사서 결과 보고서(분묘)-12.07.26" xfId="3216"/>
    <cellStyle name="통_대합산업단지 편입물건조서(최종정정본)_★대합산단 보상액 산정조서(09.08.07현재)-수정_경산 기본조사서 결과 보고서(영농)-2012.07.29" xfId="3217"/>
    <cellStyle name="통_대합산업단지 편입물건조서(최종정정본)_★대합산단 보상액 산정조서(09.08.07현재)-수정_경산 기본조사서 결과 보고서-2012.07.17(분묘조서)최종" xfId="3218"/>
    <cellStyle name="통_대합산업단지 편입물건조서(최종정정본)_★대합산단 보상액 산정조서(09.08.07현재)-수정_경산 기본조사서 결과 보고서-2012.07.18" xfId="3219"/>
    <cellStyle name="통_대합산업단지 편입물건조서(최종정정본)_★대합산단 보상액 산정조서(09.08.07현재)-수정_경산 기본조사서 결과 보고서-2012.07.19(출력용)" xfId="3220"/>
    <cellStyle name="통_대합산업단지 편입물건조서(최종정정본)_★대합산단 보상액 산정조서(09.08.07현재)-수정_경산 기본조사서 결과 보고서-2012.07.23" xfId="3221"/>
    <cellStyle name="통_대합산업단지 편입물건조서(최종정정본)_★대합산단 보상액 산정조서(09.08.07현재)-수정_경산 기본조사서 결과 보고서-2012.07.28" xfId="3222"/>
    <cellStyle name="통_대합산업단지 편입물건조서(최종정정본)_★대합산단 보상액 산정조서(09.08.07현재)-수정_경산 기본조사서 결과 보고서-2012.07.29" xfId="3223"/>
    <cellStyle name="통_대합산업단지 편입물건조서(최종정정본)_★대합산단 보상액 산정조서(09.08.07현재)-수정_경산 기본조사서 결과 보고서-2012.07.30" xfId="3224"/>
    <cellStyle name="통_대합산업단지 편입물건조서(최종정정본)_★대합산단 보상액 산정조서(09.08.07현재)-수정_경산 기본조사서 결과 보고서-2012.08.05" xfId="3225"/>
    <cellStyle name="통_대합산업단지 편입물건조서(최종정정본)_★대합산단 보상액 산정조서(09.08.07현재)-수정_경산 전체토지조서 1(10.26일)" xfId="5648"/>
    <cellStyle name="통_대합산업단지 편입물건조서(최종정정본)_★대합산단 보상액 산정조서(09.08.07현재)-수정_경산 전체토지조서 2(10.26일)" xfId="5649"/>
    <cellStyle name="통_대합산업단지 편입물건조서(최종정정본)_★대합산단 보상액 산정조서(09.08.07현재)-수정_경산 전체토지조서-12.08.17" xfId="5650"/>
    <cellStyle name="통_대합산업단지 편입물건조서(최종정정본)_★대합산단 보상액 산정조서(09.08.07현재)-수정_물건조서(1단계완료)-지번별수정" xfId="5651"/>
    <cellStyle name="통_대합산업단지 편입물건조서(최종정정본)_★대합산단 보상액 산정조서(09.08.07현재)-수정_영농조서-수정.1024" xfId="5652"/>
    <cellStyle name="통_대합산업단지 편입물건조서(최종정정본)_★대합산단 보상액 산정조서(09.08.07현재)-수정_토지조서(전체. 기본조사서 번호순)" xfId="5653"/>
    <cellStyle name="통_대합산업단지 편입물건조서(최종정정본)_★대합산단 보상액 산정조서(09.08.11현재)" xfId="3226"/>
    <cellStyle name="통_대합산업단지 편입물건조서(최종정정본)_★대합산단 보상액 산정조서(09.08.11현재) 2" xfId="5654"/>
    <cellStyle name="통_대합산업단지 편입물건조서(최종정정본)_★대합산단 보상액 산정조서(09.08.11현재)_경산 기본조사서 결과 보고서(분묘)-12.07.26" xfId="3227"/>
    <cellStyle name="통_대합산업단지 편입물건조서(최종정정본)_★대합산단 보상액 산정조서(09.08.11현재)_경산 기본조사서 결과 보고서(영농)-2012.07.29" xfId="3228"/>
    <cellStyle name="통_대합산업단지 편입물건조서(최종정정본)_★대합산단 보상액 산정조서(09.08.11현재)_경산 기본조사서 결과 보고서-2012.07.17(분묘조서)최종" xfId="3229"/>
    <cellStyle name="통_대합산업단지 편입물건조서(최종정정본)_★대합산단 보상액 산정조서(09.08.11현재)_경산 기본조사서 결과 보고서-2012.07.18" xfId="3230"/>
    <cellStyle name="통_대합산업단지 편입물건조서(최종정정본)_★대합산단 보상액 산정조서(09.08.11현재)_경산 기본조사서 결과 보고서-2012.07.19(출력용)" xfId="3231"/>
    <cellStyle name="통_대합산업단지 편입물건조서(최종정정본)_★대합산단 보상액 산정조서(09.08.11현재)_경산 기본조사서 결과 보고서-2012.07.23" xfId="3232"/>
    <cellStyle name="통_대합산업단지 편입물건조서(최종정정본)_★대합산단 보상액 산정조서(09.08.11현재)_경산 기본조사서 결과 보고서-2012.07.28" xfId="3233"/>
    <cellStyle name="통_대합산업단지 편입물건조서(최종정정본)_★대합산단 보상액 산정조서(09.08.11현재)_경산 기본조사서 결과 보고서-2012.07.29" xfId="3234"/>
    <cellStyle name="통_대합산업단지 편입물건조서(최종정정본)_★대합산단 보상액 산정조서(09.08.11현재)_경산 기본조사서 결과 보고서-2012.07.30" xfId="3235"/>
    <cellStyle name="통_대합산업단지 편입물건조서(최종정정본)_★대합산단 보상액 산정조서(09.08.11현재)_경산 기본조사서 결과 보고서-2012.08.05" xfId="3236"/>
    <cellStyle name="통_대합산업단지 편입물건조서(최종정정본)_★대합산단 보상액 산정조서(09.08.11현재)_경산 전체토지조서 1(10.26일)" xfId="5655"/>
    <cellStyle name="통_대합산업단지 편입물건조서(최종정정본)_★대합산단 보상액 산정조서(09.08.11현재)_경산 전체토지조서 2(10.26일)" xfId="5656"/>
    <cellStyle name="통_대합산업단지 편입물건조서(최종정정본)_★대합산단 보상액 산정조서(09.08.11현재)_경산 전체토지조서-12.08.17" xfId="5657"/>
    <cellStyle name="통_대합산업단지 편입물건조서(최종정정본)_★대합산단 보상액 산정조서(09.08.11현재)_물건조서(1단계완료)-지번별수정" xfId="5658"/>
    <cellStyle name="통_대합산업단지 편입물건조서(최종정정본)_★대합산단 보상액 산정조서(09.08.11현재)_영농조서-수정.1024" xfId="5659"/>
    <cellStyle name="통_대합산업단지 편입물건조서(최종정정본)_★대합산단 보상액 산정조서(09.08.11현재)_토지조서(전체. 기본조사서 번호순)" xfId="5660"/>
    <cellStyle name="통_대합산업단지 편입물건조서(최종정정본)_★대합산단 보상액 산정조서(09.08.18현재)" xfId="3237"/>
    <cellStyle name="통_대합산업단지 편입물건조서(최종정정본)_★대합산단 보상액 산정조서(09.08.18현재) 2" xfId="5661"/>
    <cellStyle name="통_대합산업단지 편입물건조서(최종정정본)_★대합산단 보상액 산정조서(09.08.18현재)_경산 기본조사서 결과 보고서(분묘)-12.07.26" xfId="3238"/>
    <cellStyle name="통_대합산업단지 편입물건조서(최종정정본)_★대합산단 보상액 산정조서(09.08.18현재)_경산 기본조사서 결과 보고서(영농)-2012.07.29" xfId="3239"/>
    <cellStyle name="통_대합산업단지 편입물건조서(최종정정본)_★대합산단 보상액 산정조서(09.08.18현재)_경산 기본조사서 결과 보고서-2012.07.17(분묘조서)최종" xfId="3240"/>
    <cellStyle name="통_대합산업단지 편입물건조서(최종정정본)_★대합산단 보상액 산정조서(09.08.18현재)_경산 기본조사서 결과 보고서-2012.07.18" xfId="3241"/>
    <cellStyle name="통_대합산업단지 편입물건조서(최종정정본)_★대합산단 보상액 산정조서(09.08.18현재)_경산 기본조사서 결과 보고서-2012.07.19(출력용)" xfId="3242"/>
    <cellStyle name="통_대합산업단지 편입물건조서(최종정정본)_★대합산단 보상액 산정조서(09.08.18현재)_경산 기본조사서 결과 보고서-2012.07.23" xfId="3243"/>
    <cellStyle name="통_대합산업단지 편입물건조서(최종정정본)_★대합산단 보상액 산정조서(09.08.18현재)_경산 기본조사서 결과 보고서-2012.07.28" xfId="3244"/>
    <cellStyle name="통_대합산업단지 편입물건조서(최종정정본)_★대합산단 보상액 산정조서(09.08.18현재)_경산 기본조사서 결과 보고서-2012.07.29" xfId="3245"/>
    <cellStyle name="통_대합산업단지 편입물건조서(최종정정본)_★대합산단 보상액 산정조서(09.08.18현재)_경산 기본조사서 결과 보고서-2012.07.30" xfId="3246"/>
    <cellStyle name="통_대합산업단지 편입물건조서(최종정정본)_★대합산단 보상액 산정조서(09.08.18현재)_경산 기본조사서 결과 보고서-2012.08.05" xfId="3247"/>
    <cellStyle name="통_대합산업단지 편입물건조서(최종정정본)_★대합산단 보상액 산정조서(09.08.18현재)_경산 전체토지조서 1(10.26일)" xfId="5662"/>
    <cellStyle name="통_대합산업단지 편입물건조서(최종정정본)_★대합산단 보상액 산정조서(09.08.18현재)_경산 전체토지조서 2(10.26일)" xfId="5663"/>
    <cellStyle name="통_대합산업단지 편입물건조서(최종정정본)_★대합산단 보상액 산정조서(09.08.18현재)_경산 전체토지조서-12.08.17" xfId="5664"/>
    <cellStyle name="통_대합산업단지 편입물건조서(최종정정본)_★대합산단 보상액 산정조서(09.08.18현재)_물건조서(1단계완료)-지번별수정" xfId="5665"/>
    <cellStyle name="통_대합산업단지 편입물건조서(최종정정본)_★대합산단 보상액 산정조서(09.08.18현재)_영농조서-수정.1024" xfId="5666"/>
    <cellStyle name="통_대합산업단지 편입물건조서(최종정정본)_★대합산단 보상액 산정조서(09.08.18현재)_토지조서(전체. 기본조사서 번호순)" xfId="5667"/>
    <cellStyle name="통_대합산업단지 편입물건조서(최종정정본)_★대합산단 보상액 산정조서(09.08.31현재)" xfId="3248"/>
    <cellStyle name="통_대합산업단지 편입물건조서(최종정정본)_★대합산단 보상액 산정조서(09.08.31현재) 2" xfId="5668"/>
    <cellStyle name="통_대합산업단지 편입물건조서(최종정정본)_★대합산단 보상액 산정조서(09.08.31현재)_경산 기본조사서 결과 보고서(분묘)-12.07.26" xfId="3249"/>
    <cellStyle name="통_대합산업단지 편입물건조서(최종정정본)_★대합산단 보상액 산정조서(09.08.31현재)_경산 기본조사서 결과 보고서(영농)-2012.07.29" xfId="3250"/>
    <cellStyle name="통_대합산업단지 편입물건조서(최종정정본)_★대합산단 보상액 산정조서(09.08.31현재)_경산 기본조사서 결과 보고서-2012.07.17(분묘조서)최종" xfId="3251"/>
    <cellStyle name="통_대합산업단지 편입물건조서(최종정정본)_★대합산단 보상액 산정조서(09.08.31현재)_경산 기본조사서 결과 보고서-2012.07.18" xfId="3252"/>
    <cellStyle name="통_대합산업단지 편입물건조서(최종정정본)_★대합산단 보상액 산정조서(09.08.31현재)_경산 기본조사서 결과 보고서-2012.07.19(출력용)" xfId="3253"/>
    <cellStyle name="통_대합산업단지 편입물건조서(최종정정본)_★대합산단 보상액 산정조서(09.08.31현재)_경산 기본조사서 결과 보고서-2012.07.23" xfId="3254"/>
    <cellStyle name="통_대합산업단지 편입물건조서(최종정정본)_★대합산단 보상액 산정조서(09.08.31현재)_경산 기본조사서 결과 보고서-2012.07.28" xfId="3255"/>
    <cellStyle name="통_대합산업단지 편입물건조서(최종정정본)_★대합산단 보상액 산정조서(09.08.31현재)_경산 기본조사서 결과 보고서-2012.07.29" xfId="3256"/>
    <cellStyle name="통_대합산업단지 편입물건조서(최종정정본)_★대합산단 보상액 산정조서(09.08.31현재)_경산 기본조사서 결과 보고서-2012.07.30" xfId="3257"/>
    <cellStyle name="통_대합산업단지 편입물건조서(최종정정본)_★대합산단 보상액 산정조서(09.08.31현재)_경산 기본조사서 결과 보고서-2012.08.05" xfId="3258"/>
    <cellStyle name="통_대합산업단지 편입물건조서(최종정정본)_★대합산단 보상액 산정조서(09.08.31현재)_경산 전체토지조서 1(10.26일)" xfId="5669"/>
    <cellStyle name="통_대합산업단지 편입물건조서(최종정정본)_★대합산단 보상액 산정조서(09.08.31현재)_경산 전체토지조서 2(10.26일)" xfId="5670"/>
    <cellStyle name="통_대합산업단지 편입물건조서(최종정정본)_★대합산단 보상액 산정조서(09.08.31현재)_경산 전체토지조서-12.08.17" xfId="5671"/>
    <cellStyle name="통_대합산업단지 편입물건조서(최종정정본)_★대합산단 보상액 산정조서(09.08.31현재)_물건조서(1단계완료)-지번별수정" xfId="5672"/>
    <cellStyle name="통_대합산업단지 편입물건조서(최종정정본)_★대합산단 보상액 산정조서(09.08.31현재)_영농조서-수정.1024" xfId="5673"/>
    <cellStyle name="통_대합산업단지 편입물건조서(최종정정본)_★대합산단 보상액 산정조서(09.08.31현재)_토지조서(전체. 기본조사서 번호순)" xfId="5674"/>
    <cellStyle name="통_대합산업단지 편입물건조서(최종정정본)_★대합산단 보상액 산정조서(09.09.01현재)" xfId="3259"/>
    <cellStyle name="통_대합산업단지 편입물건조서(최종정정본)_★대합산단 보상액 산정조서(09.09.01현재) 2" xfId="5675"/>
    <cellStyle name="통_대합산업단지 편입물건조서(최종정정본)_★대합산단 보상액 산정조서(09.09.01현재)_경산 기본조사서 결과 보고서(분묘)-12.07.26" xfId="3260"/>
    <cellStyle name="통_대합산업단지 편입물건조서(최종정정본)_★대합산단 보상액 산정조서(09.09.01현재)_경산 기본조사서 결과 보고서(영농)-2012.07.29" xfId="3261"/>
    <cellStyle name="통_대합산업단지 편입물건조서(최종정정본)_★대합산단 보상액 산정조서(09.09.01현재)_경산 기본조사서 결과 보고서-2012.07.17(분묘조서)최종" xfId="3262"/>
    <cellStyle name="통_대합산업단지 편입물건조서(최종정정본)_★대합산단 보상액 산정조서(09.09.01현재)_경산 기본조사서 결과 보고서-2012.07.18" xfId="3263"/>
    <cellStyle name="통_대합산업단지 편입물건조서(최종정정본)_★대합산단 보상액 산정조서(09.09.01현재)_경산 기본조사서 결과 보고서-2012.07.19(출력용)" xfId="3264"/>
    <cellStyle name="통_대합산업단지 편입물건조서(최종정정본)_★대합산단 보상액 산정조서(09.09.01현재)_경산 기본조사서 결과 보고서-2012.07.23" xfId="3265"/>
    <cellStyle name="통_대합산업단지 편입물건조서(최종정정본)_★대합산단 보상액 산정조서(09.09.01현재)_경산 기본조사서 결과 보고서-2012.07.28" xfId="3266"/>
    <cellStyle name="통_대합산업단지 편입물건조서(최종정정본)_★대합산단 보상액 산정조서(09.09.01현재)_경산 기본조사서 결과 보고서-2012.07.29" xfId="3267"/>
    <cellStyle name="통_대합산업단지 편입물건조서(최종정정본)_★대합산단 보상액 산정조서(09.09.01현재)_경산 기본조사서 결과 보고서-2012.07.30" xfId="3268"/>
    <cellStyle name="통_대합산업단지 편입물건조서(최종정정본)_★대합산단 보상액 산정조서(09.09.01현재)_경산 기본조사서 결과 보고서-2012.08.05" xfId="3269"/>
    <cellStyle name="통_대합산업단지 편입물건조서(최종정정본)_★대합산단 보상액 산정조서(09.09.01현재)_경산 전체토지조서 1(10.26일)" xfId="5676"/>
    <cellStyle name="통_대합산업단지 편입물건조서(최종정정본)_★대합산단 보상액 산정조서(09.09.01현재)_경산 전체토지조서 2(10.26일)" xfId="5677"/>
    <cellStyle name="통_대합산업단지 편입물건조서(최종정정본)_★대합산단 보상액 산정조서(09.09.01현재)_경산 전체토지조서-12.08.17" xfId="5678"/>
    <cellStyle name="통_대합산업단지 편입물건조서(최종정정본)_★대합산단 보상액 산정조서(09.09.01현재)_물건조서(1단계완료)-지번별수정" xfId="5679"/>
    <cellStyle name="통_대합산업단지 편입물건조서(최종정정본)_★대합산단 보상액 산정조서(09.09.01현재)_영농조서-수정.1024" xfId="5680"/>
    <cellStyle name="통_대합산업단지 편입물건조서(최종정정본)_★대합산단 보상액 산정조서(09.09.01현재)_토지조서(전체. 기본조사서 번호순)" xfId="5681"/>
    <cellStyle name="통_대합산업단지 편입물건조서(최종정정본)_★대합산단 보상액 산정조서(10.01.07현재)" xfId="3270"/>
    <cellStyle name="통_대합산업단지 편입물건조서(최종정정본)_★대합산단 보상액 산정조서(10.01.07현재) 2" xfId="5682"/>
    <cellStyle name="통_대합산업단지 편입물건조서(최종정정본)_★대합산단 보상액 산정조서(10.01.07현재)_경산 기본조사서 결과 보고서(분묘)-12.07.26" xfId="3271"/>
    <cellStyle name="통_대합산업단지 편입물건조서(최종정정본)_★대합산단 보상액 산정조서(10.01.07현재)_경산 기본조사서 결과 보고서(영농)-2012.07.29" xfId="3272"/>
    <cellStyle name="통_대합산업단지 편입물건조서(최종정정본)_★대합산단 보상액 산정조서(10.01.07현재)_경산 기본조사서 결과 보고서-2012.07.17(분묘조서)최종" xfId="3273"/>
    <cellStyle name="통_대합산업단지 편입물건조서(최종정정본)_★대합산단 보상액 산정조서(10.01.07현재)_경산 기본조사서 결과 보고서-2012.07.18" xfId="3274"/>
    <cellStyle name="통_대합산업단지 편입물건조서(최종정정본)_★대합산단 보상액 산정조서(10.01.07현재)_경산 기본조사서 결과 보고서-2012.07.19(출력용)" xfId="3275"/>
    <cellStyle name="통_대합산업단지 편입물건조서(최종정정본)_★대합산단 보상액 산정조서(10.01.07현재)_경산 기본조사서 결과 보고서-2012.07.23" xfId="3276"/>
    <cellStyle name="통_대합산업단지 편입물건조서(최종정정본)_★대합산단 보상액 산정조서(10.01.07현재)_경산 기본조사서 결과 보고서-2012.07.28" xfId="3277"/>
    <cellStyle name="통_대합산업단지 편입물건조서(최종정정본)_★대합산단 보상액 산정조서(10.01.07현재)_경산 기본조사서 결과 보고서-2012.07.29" xfId="3278"/>
    <cellStyle name="통_대합산업단지 편입물건조서(최종정정본)_★대합산단 보상액 산정조서(10.01.07현재)_경산 기본조사서 결과 보고서-2012.07.30" xfId="3279"/>
    <cellStyle name="통_대합산업단지 편입물건조서(최종정정본)_★대합산단 보상액 산정조서(10.01.07현재)_경산 기본조사서 결과 보고서-2012.08.05" xfId="3280"/>
    <cellStyle name="통_대합산업단지 편입물건조서(최종정정본)_★대합산단 보상액 산정조서(10.01.07현재)_경산 전체토지조서 1(10.26일)" xfId="5683"/>
    <cellStyle name="통_대합산업단지 편입물건조서(최종정정본)_★대합산단 보상액 산정조서(10.01.07현재)_경산 전체토지조서 2(10.26일)" xfId="5684"/>
    <cellStyle name="통_대합산업단지 편입물건조서(최종정정본)_★대합산단 보상액 산정조서(10.01.07현재)_경산 전체토지조서-12.08.17" xfId="5685"/>
    <cellStyle name="통_대합산업단지 편입물건조서(최종정정본)_★대합산단 보상액 산정조서(10.01.07현재)_물건조서(1단계완료)-지번별수정" xfId="5686"/>
    <cellStyle name="통_대합산업단지 편입물건조서(최종정정본)_★대합산단 보상액 산정조서(10.01.07현재)_영농조서-수정.1024" xfId="5687"/>
    <cellStyle name="통_대합산업단지 편입물건조서(최종정정본)_★대합산단 보상액 산정조서(10.01.07현재)_토지조서(전체. 기본조사서 번호순)" xfId="5688"/>
    <cellStyle name="통_대합산업단지 편입물건조서(최종정정본)_★대합산단 보상액 산정조서(10.04.20)-수용계약용" xfId="3281"/>
    <cellStyle name="통_대합산업단지 편입물건조서(최종정정본)_★대합산단 보상액 산정조서(10.04.20)-수용계약용 2" xfId="5689"/>
    <cellStyle name="통_대합산업단지 편입물건조서(최종정정본)_★대합산단 보상액 산정조서(10.04.20)-수용계약용_경산 기본조사서 결과 보고서(분묘)-12.07.26" xfId="3282"/>
    <cellStyle name="통_대합산업단지 편입물건조서(최종정정본)_★대합산단 보상액 산정조서(10.04.20)-수용계약용_경산 기본조사서 결과 보고서(영농)-2012.07.29" xfId="3283"/>
    <cellStyle name="통_대합산업단지 편입물건조서(최종정정본)_★대합산단 보상액 산정조서(10.04.20)-수용계약용_경산 기본조사서 결과 보고서-2012.07.17(분묘조서)최종" xfId="3284"/>
    <cellStyle name="통_대합산업단지 편입물건조서(최종정정본)_★대합산단 보상액 산정조서(10.04.20)-수용계약용_경산 기본조사서 결과 보고서-2012.07.18" xfId="3285"/>
    <cellStyle name="통_대합산업단지 편입물건조서(최종정정본)_★대합산단 보상액 산정조서(10.04.20)-수용계약용_경산 기본조사서 결과 보고서-2012.07.19(출력용)" xfId="3286"/>
    <cellStyle name="통_대합산업단지 편입물건조서(최종정정본)_★대합산단 보상액 산정조서(10.04.20)-수용계약용_경산 기본조사서 결과 보고서-2012.07.23" xfId="3287"/>
    <cellStyle name="통_대합산업단지 편입물건조서(최종정정본)_★대합산단 보상액 산정조서(10.04.20)-수용계약용_경산 기본조사서 결과 보고서-2012.07.28" xfId="3288"/>
    <cellStyle name="통_대합산업단지 편입물건조서(최종정정본)_★대합산단 보상액 산정조서(10.04.20)-수용계약용_경산 기본조사서 결과 보고서-2012.07.29" xfId="3289"/>
    <cellStyle name="통_대합산업단지 편입물건조서(최종정정본)_★대합산단 보상액 산정조서(10.04.20)-수용계약용_경산 기본조사서 결과 보고서-2012.07.30" xfId="3290"/>
    <cellStyle name="통_대합산업단지 편입물건조서(최종정정본)_★대합산단 보상액 산정조서(10.04.20)-수용계약용_경산 기본조사서 결과 보고서-2012.08.05" xfId="3291"/>
    <cellStyle name="통_대합산업단지 편입물건조서(최종정정본)_★대합산단 보상액 산정조서(10.04.20)-수용계약용_경산 전체토지조서 1(10.26일)" xfId="5690"/>
    <cellStyle name="통_대합산업단지 편입물건조서(최종정정본)_★대합산단 보상액 산정조서(10.04.20)-수용계약용_경산 전체토지조서 2(10.26일)" xfId="5691"/>
    <cellStyle name="통_대합산업단지 편입물건조서(최종정정본)_★대합산단 보상액 산정조서(10.04.20)-수용계약용_경산 전체토지조서-12.08.17" xfId="5692"/>
    <cellStyle name="통_대합산업단지 편입물건조서(최종정정본)_★대합산단 보상액 산정조서(10.04.20)-수용계약용_물건조서(1단계완료)-지번별수정" xfId="5693"/>
    <cellStyle name="통_대합산업단지 편입물건조서(최종정정본)_★대합산단 보상액 산정조서(10.04.20)-수용계약용_영농조서-수정.1024" xfId="5694"/>
    <cellStyle name="통_대합산업단지 편입물건조서(최종정정본)_★대합산단 보상액 산정조서(10.04.20)-수용계약용_토지조서(전체. 기본조사서 번호순)" xfId="5695"/>
    <cellStyle name="통_대합산업단지 편입물건조서(최종정정본)_★대합산단 보상액 산정조서(10.04.22)" xfId="3292"/>
    <cellStyle name="통_대합산업단지 편입물건조서(최종정정본)_★대합산단 보상액 산정조서(10.04.22) 2" xfId="5696"/>
    <cellStyle name="통_대합산업단지 편입물건조서(최종정정본)_★대합산단 보상액 산정조서(10.04.22)_경산 기본조사서 결과 보고서(분묘)-12.07.26" xfId="3293"/>
    <cellStyle name="통_대합산업단지 편입물건조서(최종정정본)_★대합산단 보상액 산정조서(10.04.22)_경산 기본조사서 결과 보고서(영농)-2012.07.29" xfId="3294"/>
    <cellStyle name="통_대합산업단지 편입물건조서(최종정정본)_★대합산단 보상액 산정조서(10.04.22)_경산 기본조사서 결과 보고서-2012.07.17(분묘조서)최종" xfId="3295"/>
    <cellStyle name="통_대합산업단지 편입물건조서(최종정정본)_★대합산단 보상액 산정조서(10.04.22)_경산 기본조사서 결과 보고서-2012.07.18" xfId="3296"/>
    <cellStyle name="통_대합산업단지 편입물건조서(최종정정본)_★대합산단 보상액 산정조서(10.04.22)_경산 기본조사서 결과 보고서-2012.07.19(출력용)" xfId="3297"/>
    <cellStyle name="통_대합산업단지 편입물건조서(최종정정본)_★대합산단 보상액 산정조서(10.04.22)_경산 기본조사서 결과 보고서-2012.07.23" xfId="3298"/>
    <cellStyle name="통_대합산업단지 편입물건조서(최종정정본)_★대합산단 보상액 산정조서(10.04.22)_경산 기본조사서 결과 보고서-2012.07.28" xfId="3299"/>
    <cellStyle name="통_대합산업단지 편입물건조서(최종정정본)_★대합산단 보상액 산정조서(10.04.22)_경산 기본조사서 결과 보고서-2012.07.29" xfId="3300"/>
    <cellStyle name="통_대합산업단지 편입물건조서(최종정정본)_★대합산단 보상액 산정조서(10.04.22)_경산 기본조사서 결과 보고서-2012.07.30" xfId="3301"/>
    <cellStyle name="통_대합산업단지 편입물건조서(최종정정본)_★대합산단 보상액 산정조서(10.04.22)_경산 기본조사서 결과 보고서-2012.08.05" xfId="3302"/>
    <cellStyle name="통_대합산업단지 편입물건조서(최종정정본)_★대합산단 보상액 산정조서(10.04.22)_경산 전체토지조서 1(10.26일)" xfId="5697"/>
    <cellStyle name="통_대합산업단지 편입물건조서(최종정정본)_★대합산단 보상액 산정조서(10.04.22)_경산 전체토지조서 2(10.26일)" xfId="5698"/>
    <cellStyle name="통_대합산업단지 편입물건조서(최종정정본)_★대합산단 보상액 산정조서(10.04.22)_경산 전체토지조서-12.08.17" xfId="5699"/>
    <cellStyle name="통_대합산업단지 편입물건조서(최종정정본)_★대합산단 보상액 산정조서(10.04.22)_물건조서(1단계완료)-지번별수정" xfId="5700"/>
    <cellStyle name="통_대합산업단지 편입물건조서(최종정정본)_★대합산단 보상액 산정조서(10.04.22)_영농조서-수정.1024" xfId="5701"/>
    <cellStyle name="통_대합산업단지 편입물건조서(최종정정본)_★대합산단 보상액 산정조서(10.04.22)_토지조서(전체. 기본조사서 번호순)" xfId="5702"/>
    <cellStyle name="통_대합산업단지 편입물건조서(최종정정본)_★대합산단 보상액 산정조서(10.04.29)" xfId="3303"/>
    <cellStyle name="통_대합산업단지 편입물건조서(최종정정본)_★대합산단 보상액 산정조서(10.04.29) 2" xfId="5703"/>
    <cellStyle name="통_대합산업단지 편입물건조서(최종정정본)_★대합산단 보상액 산정조서(10.04.29)_경산 기본조사서 결과 보고서(분묘)-12.07.26" xfId="3304"/>
    <cellStyle name="통_대합산업단지 편입물건조서(최종정정본)_★대합산단 보상액 산정조서(10.04.29)_경산 기본조사서 결과 보고서(영농)-2012.07.29" xfId="3305"/>
    <cellStyle name="통_대합산업단지 편입물건조서(최종정정본)_★대합산단 보상액 산정조서(10.04.29)_경산 기본조사서 결과 보고서-2012.07.17(분묘조서)최종" xfId="3306"/>
    <cellStyle name="통_대합산업단지 편입물건조서(최종정정본)_★대합산단 보상액 산정조서(10.04.29)_경산 기본조사서 결과 보고서-2012.07.18" xfId="3307"/>
    <cellStyle name="통_대합산업단지 편입물건조서(최종정정본)_★대합산단 보상액 산정조서(10.04.29)_경산 기본조사서 결과 보고서-2012.07.19(출력용)" xfId="3308"/>
    <cellStyle name="통_대합산업단지 편입물건조서(최종정정본)_★대합산단 보상액 산정조서(10.04.29)_경산 기본조사서 결과 보고서-2012.07.23" xfId="3309"/>
    <cellStyle name="통_대합산업단지 편입물건조서(최종정정본)_★대합산단 보상액 산정조서(10.04.29)_경산 기본조사서 결과 보고서-2012.07.28" xfId="3310"/>
    <cellStyle name="통_대합산업단지 편입물건조서(최종정정본)_★대합산단 보상액 산정조서(10.04.29)_경산 기본조사서 결과 보고서-2012.07.29" xfId="3311"/>
    <cellStyle name="통_대합산업단지 편입물건조서(최종정정본)_★대합산단 보상액 산정조서(10.04.29)_경산 기본조사서 결과 보고서-2012.07.30" xfId="3312"/>
    <cellStyle name="통_대합산업단지 편입물건조서(최종정정본)_★대합산단 보상액 산정조서(10.04.29)_경산 기본조사서 결과 보고서-2012.08.05" xfId="3313"/>
    <cellStyle name="통_대합산업단지 편입물건조서(최종정정본)_★대합산단 보상액 산정조서(10.04.29)_경산 전체토지조서 1(10.26일)" xfId="5704"/>
    <cellStyle name="통_대합산업단지 편입물건조서(최종정정본)_★대합산단 보상액 산정조서(10.04.29)_경산 전체토지조서 2(10.26일)" xfId="5705"/>
    <cellStyle name="통_대합산업단지 편입물건조서(최종정정본)_★대합산단 보상액 산정조서(10.04.29)_경산 전체토지조서-12.08.17" xfId="5706"/>
    <cellStyle name="통_대합산업단지 편입물건조서(최종정정본)_★대합산단 보상액 산정조서(10.04.29)_물건조서(1단계완료)-지번별수정" xfId="5707"/>
    <cellStyle name="통_대합산업단지 편입물건조서(최종정정본)_★대합산단 보상액 산정조서(10.04.29)_영농조서-수정.1024" xfId="5708"/>
    <cellStyle name="통_대합산업단지 편입물건조서(최종정정본)_★대합산단 보상액 산정조서(10.04.29)_토지조서(전체. 기본조사서 번호순)" xfId="5709"/>
    <cellStyle name="통_대합산업단지 편입물건조서(최종정정본)_★대합산단 보상액 산정조서(10.08.06)" xfId="3314"/>
    <cellStyle name="통_대합산업단지 편입물건조서(최종정정본)_★대합산단 보상액 산정조서(10.08.06) 2" xfId="5710"/>
    <cellStyle name="통_대합산업단지 편입물건조서(최종정정본)_★대합산단 보상액 산정조서(10.08.06)_경산 기본조사서 결과 보고서(분묘)-12.07.26" xfId="3315"/>
    <cellStyle name="통_대합산업단지 편입물건조서(최종정정본)_★대합산단 보상액 산정조서(10.08.06)_경산 기본조사서 결과 보고서(영농)-2012.07.29" xfId="3316"/>
    <cellStyle name="통_대합산업단지 편입물건조서(최종정정본)_★대합산단 보상액 산정조서(10.08.06)_경산 기본조사서 결과 보고서-2012.07.17(분묘조서)최종" xfId="3317"/>
    <cellStyle name="통_대합산업단지 편입물건조서(최종정정본)_★대합산단 보상액 산정조서(10.08.06)_경산 기본조사서 결과 보고서-2012.07.18" xfId="3318"/>
    <cellStyle name="통_대합산업단지 편입물건조서(최종정정본)_★대합산단 보상액 산정조서(10.08.06)_경산 기본조사서 결과 보고서-2012.07.19(출력용)" xfId="3319"/>
    <cellStyle name="통_대합산업단지 편입물건조서(최종정정본)_★대합산단 보상액 산정조서(10.08.06)_경산 기본조사서 결과 보고서-2012.07.23" xfId="3320"/>
    <cellStyle name="통_대합산업단지 편입물건조서(최종정정본)_★대합산단 보상액 산정조서(10.08.06)_경산 기본조사서 결과 보고서-2012.07.28" xfId="3321"/>
    <cellStyle name="통_대합산업단지 편입물건조서(최종정정본)_★대합산단 보상액 산정조서(10.08.06)_경산 기본조사서 결과 보고서-2012.07.29" xfId="3322"/>
    <cellStyle name="통_대합산업단지 편입물건조서(최종정정본)_★대합산단 보상액 산정조서(10.08.06)_경산 기본조사서 결과 보고서-2012.07.30" xfId="3323"/>
    <cellStyle name="통_대합산업단지 편입물건조서(최종정정본)_★대합산단 보상액 산정조서(10.08.06)_경산 기본조사서 결과 보고서-2012.08.05" xfId="3324"/>
    <cellStyle name="통_대합산업단지 편입물건조서(최종정정본)_★대합산단 보상액 산정조서(10.08.06)_경산 전체토지조서 1(10.26일)" xfId="5711"/>
    <cellStyle name="통_대합산업단지 편입물건조서(최종정정본)_★대합산단 보상액 산정조서(10.08.06)_경산 전체토지조서 2(10.26일)" xfId="5712"/>
    <cellStyle name="통_대합산업단지 편입물건조서(최종정정본)_★대합산단 보상액 산정조서(10.08.06)_경산 전체토지조서-12.08.17" xfId="5713"/>
    <cellStyle name="통_대합산업단지 편입물건조서(최종정정본)_★대합산단 보상액 산정조서(10.08.06)_물건조서(1단계완료)-지번별수정" xfId="5714"/>
    <cellStyle name="통_대합산업단지 편입물건조서(최종정정본)_★대합산단 보상액 산정조서(10.08.06)_영농조서-수정.1024" xfId="5715"/>
    <cellStyle name="통_대합산업단지 편입물건조서(최종정정본)_★대합산단 보상액 산정조서(10.08.06)_토지조서(전체. 기본조사서 번호순)" xfId="5716"/>
    <cellStyle name="통_대합산업단지 편입물건조서(최종정정본)_★대합산단_보상액 산정조서(최과장검토파일)" xfId="3325"/>
    <cellStyle name="통_대합산업단지 편입물건조서(최종정정본)_★대합산단_보상액 산정조서(최과장검토파일) 2" xfId="5717"/>
    <cellStyle name="통_대합산업단지 편입물건조서(최종정정본)_★대합산단_보상액 산정조서(최과장검토파일)_경산 기본조사서 결과 보고서(분묘)-12.07.26" xfId="3326"/>
    <cellStyle name="통_대합산업단지 편입물건조서(최종정정본)_★대합산단_보상액 산정조서(최과장검토파일)_경산 기본조사서 결과 보고서(영농)-2012.07.29" xfId="3327"/>
    <cellStyle name="통_대합산업단지 편입물건조서(최종정정본)_★대합산단_보상액 산정조서(최과장검토파일)_경산 기본조사서 결과 보고서-2012.07.17(분묘조서)최종" xfId="3328"/>
    <cellStyle name="통_대합산업단지 편입물건조서(최종정정본)_★대합산단_보상액 산정조서(최과장검토파일)_경산 기본조사서 결과 보고서-2012.07.18" xfId="3329"/>
    <cellStyle name="통_대합산업단지 편입물건조서(최종정정본)_★대합산단_보상액 산정조서(최과장검토파일)_경산 기본조사서 결과 보고서-2012.07.19(출력용)" xfId="3330"/>
    <cellStyle name="통_대합산업단지 편입물건조서(최종정정본)_★대합산단_보상액 산정조서(최과장검토파일)_경산 기본조사서 결과 보고서-2012.07.23" xfId="3331"/>
    <cellStyle name="통_대합산업단지 편입물건조서(최종정정본)_★대합산단_보상액 산정조서(최과장검토파일)_경산 기본조사서 결과 보고서-2012.07.28" xfId="3332"/>
    <cellStyle name="통_대합산업단지 편입물건조서(최종정정본)_★대합산단_보상액 산정조서(최과장검토파일)_경산 기본조사서 결과 보고서-2012.07.29" xfId="3333"/>
    <cellStyle name="통_대합산업단지 편입물건조서(최종정정본)_★대합산단_보상액 산정조서(최과장검토파일)_경산 기본조사서 결과 보고서-2012.07.30" xfId="3334"/>
    <cellStyle name="통_대합산업단지 편입물건조서(최종정정본)_★대합산단_보상액 산정조서(최과장검토파일)_경산 기본조사서 결과 보고서-2012.08.05" xfId="3335"/>
    <cellStyle name="통_대합산업단지 편입물건조서(최종정정본)_★대합산단_보상액 산정조서(최과장검토파일)_경산 전체토지조서 1(10.26일)" xfId="5718"/>
    <cellStyle name="통_대합산업단지 편입물건조서(최종정정본)_★대합산단_보상액 산정조서(최과장검토파일)_경산 전체토지조서 2(10.26일)" xfId="5719"/>
    <cellStyle name="통_대합산업단지 편입물건조서(최종정정본)_★대합산단_보상액 산정조서(최과장검토파일)_경산 전체토지조서-12.08.17" xfId="5720"/>
    <cellStyle name="통_대합산업단지 편입물건조서(최종정정본)_★대합산단_보상액 산정조서(최과장검토파일)_물건조서(1단계완료)-지번별수정" xfId="5721"/>
    <cellStyle name="통_대합산업단지 편입물건조서(최종정정본)_★대합산단_보상액 산정조서(최과장검토파일)_영농조서-수정.1024" xfId="5722"/>
    <cellStyle name="통_대합산업단지 편입물건조서(최종정정본)_★대합산단_보상액 산정조서(최과장검토파일)_토지조서(전체. 기본조사서 번호순)" xfId="5723"/>
    <cellStyle name="통_대합산업단지 편입물건조서(최종정정본)_★재결 보상액 산정조서(10.04.20)" xfId="3336"/>
    <cellStyle name="통_대합산업단지 편입물건조서(최종정정본)_★재결 보상액 산정조서(10.04.20) 2" xfId="5724"/>
    <cellStyle name="통_대합산업단지 편입물건조서(최종정정본)_★재결 보상액 산정조서(10.04.20)_경산 기본조사서 결과 보고서(분묘)-12.07.26" xfId="3337"/>
    <cellStyle name="통_대합산업단지 편입물건조서(최종정정본)_★재결 보상액 산정조서(10.04.20)_경산 기본조사서 결과 보고서(영농)-2012.07.29" xfId="3338"/>
    <cellStyle name="통_대합산업단지 편입물건조서(최종정정본)_★재결 보상액 산정조서(10.04.20)_경산 기본조사서 결과 보고서-2012.07.17(분묘조서)최종" xfId="3339"/>
    <cellStyle name="통_대합산업단지 편입물건조서(최종정정본)_★재결 보상액 산정조서(10.04.20)_경산 기본조사서 결과 보고서-2012.07.18" xfId="3340"/>
    <cellStyle name="통_대합산업단지 편입물건조서(최종정정본)_★재결 보상액 산정조서(10.04.20)_경산 기본조사서 결과 보고서-2012.07.19(출력용)" xfId="3341"/>
    <cellStyle name="통_대합산업단지 편입물건조서(최종정정본)_★재결 보상액 산정조서(10.04.20)_경산 기본조사서 결과 보고서-2012.07.23" xfId="3342"/>
    <cellStyle name="통_대합산업단지 편입물건조서(최종정정본)_★재결 보상액 산정조서(10.04.20)_경산 기본조사서 결과 보고서-2012.07.28" xfId="3343"/>
    <cellStyle name="통_대합산업단지 편입물건조서(최종정정본)_★재결 보상액 산정조서(10.04.20)_경산 기본조사서 결과 보고서-2012.07.29" xfId="3344"/>
    <cellStyle name="통_대합산업단지 편입물건조서(최종정정본)_★재결 보상액 산정조서(10.04.20)_경산 기본조사서 결과 보고서-2012.07.30" xfId="3345"/>
    <cellStyle name="통_대합산업단지 편입물건조서(최종정정본)_★재결 보상액 산정조서(10.04.20)_경산 기본조사서 결과 보고서-2012.08.05" xfId="3346"/>
    <cellStyle name="통_대합산업단지 편입물건조서(최종정정본)_★재결 보상액 산정조서(10.04.20)_경산 전체토지조서 1(10.26일)" xfId="5725"/>
    <cellStyle name="통_대합산업단지 편입물건조서(최종정정본)_★재결 보상액 산정조서(10.04.20)_경산 전체토지조서 2(10.26일)" xfId="5726"/>
    <cellStyle name="통_대합산업단지 편입물건조서(최종정정본)_★재결 보상액 산정조서(10.04.20)_경산 전체토지조서-12.08.17" xfId="5727"/>
    <cellStyle name="통_대합산업단지 편입물건조서(최종정정본)_★재결 보상액 산정조서(10.04.20)_물건조서(1단계완료)-지번별수정" xfId="5728"/>
    <cellStyle name="통_대합산업단지 편입물건조서(최종정정본)_★재결 보상액 산정조서(10.04.20)_영농조서-수정.1024" xfId="5729"/>
    <cellStyle name="통_대합산업단지 편입물건조서(최종정정본)_★재결 보상액 산정조서(10.04.20)_토지조서(전체. 기본조사서 번호순)" xfId="5730"/>
    <cellStyle name="통_대합산업단지 편입물건조서(최종정정본)_경산 기본조사서 결과 보고서(분묘)-12.07.26" xfId="3347"/>
    <cellStyle name="통_대합산업단지 편입물건조서(최종정정본)_경산 기본조사서 결과 보고서(영농)-2012.07.29" xfId="3348"/>
    <cellStyle name="통_대합산업단지 편입물건조서(최종정정본)_경산 기본조사서 결과 보고서-2012.07.17(분묘조서)최종" xfId="3349"/>
    <cellStyle name="통_대합산업단지 편입물건조서(최종정정본)_경산 기본조사서 결과 보고서-2012.07.18" xfId="3350"/>
    <cellStyle name="통_대합산업단지 편입물건조서(최종정정본)_경산 기본조사서 결과 보고서-2012.07.19(출력용)" xfId="3351"/>
    <cellStyle name="통_대합산업단지 편입물건조서(최종정정본)_경산 기본조사서 결과 보고서-2012.07.23" xfId="3352"/>
    <cellStyle name="통_대합산업단지 편입물건조서(최종정정본)_경산 기본조사서 결과 보고서-2012.07.28" xfId="3353"/>
    <cellStyle name="통_대합산업단지 편입물건조서(최종정정본)_경산 기본조사서 결과 보고서-2012.07.29" xfId="3354"/>
    <cellStyle name="통_대합산업단지 편입물건조서(최종정정본)_경산 기본조사서 결과 보고서-2012.07.30" xfId="3355"/>
    <cellStyle name="통_대합산업단지 편입물건조서(최종정정본)_경산 기본조사서 결과 보고서-2012.08.05" xfId="3356"/>
    <cellStyle name="통_대합산업단지 편입물건조서(최종정정본)_경산 전체토지조서 1(10.26일)" xfId="5731"/>
    <cellStyle name="통_대합산업단지 편입물건조서(최종정정본)_경산 전체토지조서 2(10.26일)" xfId="5732"/>
    <cellStyle name="통_대합산업단지 편입물건조서(최종정정본)_경산 전체토지조서-12.08.17" xfId="5733"/>
    <cellStyle name="통_대합산업단지 편입물건조서(최종정정본)_대상재산 지번별 상세확인내역-2009.1(도귀속협의결과)" xfId="3357"/>
    <cellStyle name="통_대합산업단지 편입물건조서(최종정정본)_대상재산 지번별 상세확인내역-2009.1(도귀속협의결과) 2" xfId="5734"/>
    <cellStyle name="통_대합산업단지 편입물건조서(최종정정본)_대상재산 지번별 상세확인내역-2009.1(도귀속협의결과)_경산 기본조사서 결과 보고서(분묘)-12.07.26" xfId="3358"/>
    <cellStyle name="통_대합산업단지 편입물건조서(최종정정본)_대상재산 지번별 상세확인내역-2009.1(도귀속협의결과)_경산 기본조사서 결과 보고서(영농)-2012.07.29" xfId="3359"/>
    <cellStyle name="통_대합산업단지 편입물건조서(최종정정본)_대상재산 지번별 상세확인내역-2009.1(도귀속협의결과)_경산 기본조사서 결과 보고서-2012.07.17(분묘조서)최종" xfId="3360"/>
    <cellStyle name="통_대합산업단지 편입물건조서(최종정정본)_대상재산 지번별 상세확인내역-2009.1(도귀속협의결과)_경산 기본조사서 결과 보고서-2012.07.18" xfId="3361"/>
    <cellStyle name="통_대합산업단지 편입물건조서(최종정정본)_대상재산 지번별 상세확인내역-2009.1(도귀속협의결과)_경산 기본조사서 결과 보고서-2012.07.19(출력용)" xfId="3362"/>
    <cellStyle name="통_대합산업단지 편입물건조서(최종정정본)_대상재산 지번별 상세확인내역-2009.1(도귀속협의결과)_경산 기본조사서 결과 보고서-2012.07.23" xfId="3363"/>
    <cellStyle name="통_대합산업단지 편입물건조서(최종정정본)_대상재산 지번별 상세확인내역-2009.1(도귀속협의결과)_경산 기본조사서 결과 보고서-2012.07.28" xfId="3364"/>
    <cellStyle name="통_대합산업단지 편입물건조서(최종정정본)_대상재산 지번별 상세확인내역-2009.1(도귀속협의결과)_경산 기본조사서 결과 보고서-2012.07.29" xfId="3365"/>
    <cellStyle name="통_대합산업단지 편입물건조서(최종정정본)_대상재산 지번별 상세확인내역-2009.1(도귀속협의결과)_경산 기본조사서 결과 보고서-2012.07.30" xfId="3366"/>
    <cellStyle name="통_대합산업단지 편입물건조서(최종정정본)_대상재산 지번별 상세확인내역-2009.1(도귀속협의결과)_경산 기본조사서 결과 보고서-2012.08.05" xfId="3367"/>
    <cellStyle name="통_대합산업단지 편입물건조서(최종정정본)_대상재산 지번별 상세확인내역-2009.1(도귀속협의결과)_경산 전체토지조서 1(10.26일)" xfId="5735"/>
    <cellStyle name="통_대합산업단지 편입물건조서(최종정정본)_대상재산 지번별 상세확인내역-2009.1(도귀속협의결과)_경산 전체토지조서 2(10.26일)" xfId="5736"/>
    <cellStyle name="통_대합산업단지 편입물건조서(최종정정본)_대상재산 지번별 상세확인내역-2009.1(도귀속협의결과)_경산 전체토지조서-12.08.17" xfId="5737"/>
    <cellStyle name="통_대합산업단지 편입물건조서(최종정정본)_대상재산 지번별 상세확인내역-2009.1(도귀속협의결과)_물건조서(1단계완료)-지번별수정" xfId="5738"/>
    <cellStyle name="통_대합산업단지 편입물건조서(최종정정본)_대상재산 지번별 상세확인내역-2009.1(도귀속협의결과)_영농조서-수정.1024" xfId="5739"/>
    <cellStyle name="통_대합산업단지 편입물건조서(최종정정본)_대상재산 지번별 상세확인내역-2009.1(도귀속협의결과)_토지조서(전체. 기본조사서 번호순)" xfId="5740"/>
    <cellStyle name="통_대합산업단지 편입물건조서(최종정정본)_대합산단 편입물건 총괄표(09.08.01)" xfId="3368"/>
    <cellStyle name="통_대합산업단지 편입물건조서(최종정정본)_대합산단 편입물건 총괄표(09.08.01) 2" xfId="5741"/>
    <cellStyle name="통_대합산업단지 편입물건조서(최종정정본)_대합산단 편입물건 총괄표(09.08.01)_경산 기본조사서 결과 보고서(분묘)-12.07.26" xfId="3369"/>
    <cellStyle name="통_대합산업단지 편입물건조서(최종정정본)_대합산단 편입물건 총괄표(09.08.01)_경산 기본조사서 결과 보고서(영농)-2012.07.29" xfId="3370"/>
    <cellStyle name="통_대합산업단지 편입물건조서(최종정정본)_대합산단 편입물건 총괄표(09.08.01)_경산 기본조사서 결과 보고서-2012.07.17(분묘조서)최종" xfId="3371"/>
    <cellStyle name="통_대합산업단지 편입물건조서(최종정정본)_대합산단 편입물건 총괄표(09.08.01)_경산 기본조사서 결과 보고서-2012.07.18" xfId="3372"/>
    <cellStyle name="통_대합산업단지 편입물건조서(최종정정본)_대합산단 편입물건 총괄표(09.08.01)_경산 기본조사서 결과 보고서-2012.07.19(출력용)" xfId="3373"/>
    <cellStyle name="통_대합산업단지 편입물건조서(최종정정본)_대합산단 편입물건 총괄표(09.08.01)_경산 기본조사서 결과 보고서-2012.07.23" xfId="3374"/>
    <cellStyle name="통_대합산업단지 편입물건조서(최종정정본)_대합산단 편입물건 총괄표(09.08.01)_경산 기본조사서 결과 보고서-2012.07.28" xfId="3375"/>
    <cellStyle name="통_대합산업단지 편입물건조서(최종정정본)_대합산단 편입물건 총괄표(09.08.01)_경산 기본조사서 결과 보고서-2012.07.29" xfId="3376"/>
    <cellStyle name="통_대합산업단지 편입물건조서(최종정정본)_대합산단 편입물건 총괄표(09.08.01)_경산 기본조사서 결과 보고서-2012.07.30" xfId="3377"/>
    <cellStyle name="통_대합산업단지 편입물건조서(최종정정본)_대합산단 편입물건 총괄표(09.08.01)_경산 기본조사서 결과 보고서-2012.08.05" xfId="3378"/>
    <cellStyle name="통_대합산업단지 편입물건조서(최종정정본)_대합산단 편입물건 총괄표(09.08.01)_경산 전체토지조서 1(10.26일)" xfId="5742"/>
    <cellStyle name="통_대합산업단지 편입물건조서(최종정정본)_대합산단 편입물건 총괄표(09.08.01)_경산 전체토지조서 2(10.26일)" xfId="5743"/>
    <cellStyle name="통_대합산업단지 편입물건조서(최종정정본)_대합산단 편입물건 총괄표(09.08.01)_경산 전체토지조서-12.08.17" xfId="5744"/>
    <cellStyle name="통_대합산업단지 편입물건조서(최종정정본)_대합산단 편입물건 총괄표(09.08.01)_물건조서(1단계완료)-지번별수정" xfId="5745"/>
    <cellStyle name="통_대합산업단지 편입물건조서(최종정정본)_대합산단 편입물건 총괄표(09.08.01)_영농조서-수정.1024" xfId="5746"/>
    <cellStyle name="통_대합산업단지 편입물건조서(최종정정본)_대합산단 편입물건 총괄표(09.08.01)_토지조서(전체. 기본조사서 번호순)" xfId="5747"/>
    <cellStyle name="통_대합산업단지 편입물건조서(최종정정본)_대합산단_보상액_분석(09.6.11)-최종" xfId="3379"/>
    <cellStyle name="통_대합산업단지 편입물건조서(최종정정본)_대합산단_보상액_분석(09.6.11)-최종 2" xfId="5748"/>
    <cellStyle name="통_대합산업단지 편입물건조서(최종정정본)_대합산단_보상액_분석(09.6.11)-최종_경산 기본조사서 결과 보고서(분묘)-12.07.26" xfId="3380"/>
    <cellStyle name="통_대합산업단지 편입물건조서(최종정정본)_대합산단_보상액_분석(09.6.11)-최종_경산 기본조사서 결과 보고서(영농)-2012.07.29" xfId="3381"/>
    <cellStyle name="통_대합산업단지 편입물건조서(최종정정본)_대합산단_보상액_분석(09.6.11)-최종_경산 기본조사서 결과 보고서-2012.07.17(분묘조서)최종" xfId="3382"/>
    <cellStyle name="통_대합산업단지 편입물건조서(최종정정본)_대합산단_보상액_분석(09.6.11)-최종_경산 기본조사서 결과 보고서-2012.07.18" xfId="3383"/>
    <cellStyle name="통_대합산업단지 편입물건조서(최종정정본)_대합산단_보상액_분석(09.6.11)-최종_경산 기본조사서 결과 보고서-2012.07.19(출력용)" xfId="3384"/>
    <cellStyle name="통_대합산업단지 편입물건조서(최종정정본)_대합산단_보상액_분석(09.6.11)-최종_경산 기본조사서 결과 보고서-2012.07.23" xfId="3385"/>
    <cellStyle name="통_대합산업단지 편입물건조서(최종정정본)_대합산단_보상액_분석(09.6.11)-최종_경산 기본조사서 결과 보고서-2012.07.28" xfId="3386"/>
    <cellStyle name="통_대합산업단지 편입물건조서(최종정정본)_대합산단_보상액_분석(09.6.11)-최종_경산 기본조사서 결과 보고서-2012.07.29" xfId="3387"/>
    <cellStyle name="통_대합산업단지 편입물건조서(최종정정본)_대합산단_보상액_분석(09.6.11)-최종_경산 기본조사서 결과 보고서-2012.07.30" xfId="3388"/>
    <cellStyle name="통_대합산업단지 편입물건조서(최종정정본)_대합산단_보상액_분석(09.6.11)-최종_경산 기본조사서 결과 보고서-2012.08.05" xfId="3389"/>
    <cellStyle name="통_대합산업단지 편입물건조서(최종정정본)_대합산단_보상액_분석(09.6.11)-최종_경산 전체토지조서 1(10.26일)" xfId="5749"/>
    <cellStyle name="통_대합산업단지 편입물건조서(최종정정본)_대합산단_보상액_분석(09.6.11)-최종_경산 전체토지조서 2(10.26일)" xfId="5750"/>
    <cellStyle name="통_대합산업단지 편입물건조서(최종정정본)_대합산단_보상액_분석(09.6.11)-최종_경산 전체토지조서-12.08.17" xfId="5751"/>
    <cellStyle name="통_대합산업단지 편입물건조서(최종정정본)_대합산단_보상액_분석(09.6.11)-최종_물건조서(1단계완료)-지번별수정" xfId="5752"/>
    <cellStyle name="통_대합산업단지 편입물건조서(최종정정본)_대합산단_보상액_분석(09.6.11)-최종_영농조서-수정.1024" xfId="5753"/>
    <cellStyle name="통_대합산업단지 편입물건조서(최종정정본)_대합산단_보상액_분석(09.6.11)-최종_토지조서(전체. 기본조사서 번호순)" xfId="5754"/>
    <cellStyle name="통_대합산업단지 편입물건조서(최종정정본)_물건조서(1단계완료)-지번별수정" xfId="5755"/>
    <cellStyle name="통_대합산업단지 편입물건조서(최종정정본)_영농조서-수정.1024" xfId="5756"/>
    <cellStyle name="통_대합산업단지 편입물건조서(최종정정본)_토지조서(전체. 기본조사서 번호순)" xfId="5757"/>
    <cellStyle name="통_대합산업단지 편입물건조서_★대합산단 보상액 산정조서(09.08.07현재)" xfId="3390"/>
    <cellStyle name="통_대합산업단지 편입물건조서_★대합산단 보상액 산정조서(09.08.07현재) 2" xfId="5758"/>
    <cellStyle name="통_대합산업단지 편입물건조서_★대합산단 보상액 산정조서(09.08.07현재)_경산 기본조사서 결과 보고서(분묘)-12.07.26" xfId="3391"/>
    <cellStyle name="통_대합산업단지 편입물건조서_★대합산단 보상액 산정조서(09.08.07현재)_경산 기본조사서 결과 보고서(영농)-2012.07.29" xfId="3392"/>
    <cellStyle name="통_대합산업단지 편입물건조서_★대합산단 보상액 산정조서(09.08.07현재)_경산 기본조사서 결과 보고서-2012.07.17(분묘조서)최종" xfId="3393"/>
    <cellStyle name="통_대합산업단지 편입물건조서_★대합산단 보상액 산정조서(09.08.07현재)_경산 기본조사서 결과 보고서-2012.07.18" xfId="3394"/>
    <cellStyle name="통_대합산업단지 편입물건조서_★대합산단 보상액 산정조서(09.08.07현재)_경산 기본조사서 결과 보고서-2012.07.19(출력용)" xfId="3395"/>
    <cellStyle name="통_대합산업단지 편입물건조서_★대합산단 보상액 산정조서(09.08.07현재)_경산 기본조사서 결과 보고서-2012.07.23" xfId="3396"/>
    <cellStyle name="통_대합산업단지 편입물건조서_★대합산단 보상액 산정조서(09.08.07현재)_경산 기본조사서 결과 보고서-2012.07.28" xfId="3397"/>
    <cellStyle name="통_대합산업단지 편입물건조서_★대합산단 보상액 산정조서(09.08.07현재)_경산 기본조사서 결과 보고서-2012.07.29" xfId="3398"/>
    <cellStyle name="통_대합산업단지 편입물건조서_★대합산단 보상액 산정조서(09.08.07현재)_경산 기본조사서 결과 보고서-2012.07.30" xfId="3399"/>
    <cellStyle name="통_대합산업단지 편입물건조서_★대합산단 보상액 산정조서(09.08.07현재)_경산 기본조사서 결과 보고서-2012.08.05" xfId="3400"/>
    <cellStyle name="통_대합산업단지 편입물건조서_★대합산단 보상액 산정조서(09.08.07현재)_경산 전체토지조서 1(10.26일)" xfId="5759"/>
    <cellStyle name="통_대합산업단지 편입물건조서_★대합산단 보상액 산정조서(09.08.07현재)_경산 전체토지조서 2(10.26일)" xfId="5760"/>
    <cellStyle name="통_대합산업단지 편입물건조서_★대합산단 보상액 산정조서(09.08.07현재)_경산 전체토지조서-12.08.17" xfId="5761"/>
    <cellStyle name="통_대합산업단지 편입물건조서_★대합산단 보상액 산정조서(09.08.07현재)_물건조서(1단계완료)-지번별수정" xfId="5762"/>
    <cellStyle name="통_대합산업단지 편입물건조서_★대합산단 보상액 산정조서(09.08.07현재)_영농조서-수정.1024" xfId="5763"/>
    <cellStyle name="통_대합산업단지 편입물건조서_★대합산단 보상액 산정조서(09.08.07현재)_토지조서(전체. 기본조사서 번호순)" xfId="5764"/>
    <cellStyle name="통_대합산업단지 편입물건조서_★대합산단 보상액 산정조서(09.08.07현재)-수정" xfId="3401"/>
    <cellStyle name="통_대합산업단지 편입물건조서_★대합산단 보상액 산정조서(09.08.07현재)-수정 2" xfId="5765"/>
    <cellStyle name="통_대합산업단지 편입물건조서_★대합산단 보상액 산정조서(09.08.07현재)-수정_경산 기본조사서 결과 보고서(분묘)-12.07.26" xfId="3402"/>
    <cellStyle name="통_대합산업단지 편입물건조서_★대합산단 보상액 산정조서(09.08.07현재)-수정_경산 기본조사서 결과 보고서(영농)-2012.07.29" xfId="3403"/>
    <cellStyle name="통_대합산업단지 편입물건조서_★대합산단 보상액 산정조서(09.08.07현재)-수정_경산 기본조사서 결과 보고서-2012.07.17(분묘조서)최종" xfId="3404"/>
    <cellStyle name="통_대합산업단지 편입물건조서_★대합산단 보상액 산정조서(09.08.07현재)-수정_경산 기본조사서 결과 보고서-2012.07.18" xfId="3405"/>
    <cellStyle name="통_대합산업단지 편입물건조서_★대합산단 보상액 산정조서(09.08.07현재)-수정_경산 기본조사서 결과 보고서-2012.07.19(출력용)" xfId="3406"/>
    <cellStyle name="통_대합산업단지 편입물건조서_★대합산단 보상액 산정조서(09.08.07현재)-수정_경산 기본조사서 결과 보고서-2012.07.23" xfId="3407"/>
    <cellStyle name="통_대합산업단지 편입물건조서_★대합산단 보상액 산정조서(09.08.07현재)-수정_경산 기본조사서 결과 보고서-2012.07.28" xfId="3408"/>
    <cellStyle name="통_대합산업단지 편입물건조서_★대합산단 보상액 산정조서(09.08.07현재)-수정_경산 기본조사서 결과 보고서-2012.07.29" xfId="3409"/>
    <cellStyle name="통_대합산업단지 편입물건조서_★대합산단 보상액 산정조서(09.08.07현재)-수정_경산 기본조사서 결과 보고서-2012.07.30" xfId="3410"/>
    <cellStyle name="통_대합산업단지 편입물건조서_★대합산단 보상액 산정조서(09.08.07현재)-수정_경산 기본조사서 결과 보고서-2012.08.05" xfId="3411"/>
    <cellStyle name="통_대합산업단지 편입물건조서_★대합산단 보상액 산정조서(09.08.07현재)-수정_경산 전체토지조서 1(10.26일)" xfId="5766"/>
    <cellStyle name="통_대합산업단지 편입물건조서_★대합산단 보상액 산정조서(09.08.07현재)-수정_경산 전체토지조서 2(10.26일)" xfId="5767"/>
    <cellStyle name="통_대합산업단지 편입물건조서_★대합산단 보상액 산정조서(09.08.07현재)-수정_경산 전체토지조서-12.08.17" xfId="5768"/>
    <cellStyle name="통_대합산업단지 편입물건조서_★대합산단 보상액 산정조서(09.08.07현재)-수정_물건조서(1단계완료)-지번별수정" xfId="5769"/>
    <cellStyle name="통_대합산업단지 편입물건조서_★대합산단 보상액 산정조서(09.08.07현재)-수정_영농조서-수정.1024" xfId="5770"/>
    <cellStyle name="통_대합산업단지 편입물건조서_★대합산단 보상액 산정조서(09.08.07현재)-수정_토지조서(전체. 기본조사서 번호순)" xfId="5771"/>
    <cellStyle name="통_대합산업단지 편입물건조서_★대합산단 보상액 산정조서(09.08.11현재)" xfId="3412"/>
    <cellStyle name="통_대합산업단지 편입물건조서_★대합산단 보상액 산정조서(09.08.11현재) 2" xfId="5772"/>
    <cellStyle name="통_대합산업단지 편입물건조서_★대합산단 보상액 산정조서(09.08.11현재)_경산 기본조사서 결과 보고서(분묘)-12.07.26" xfId="3413"/>
    <cellStyle name="통_대합산업단지 편입물건조서_★대합산단 보상액 산정조서(09.08.11현재)_경산 기본조사서 결과 보고서(영농)-2012.07.29" xfId="3414"/>
    <cellStyle name="통_대합산업단지 편입물건조서_★대합산단 보상액 산정조서(09.08.11현재)_경산 기본조사서 결과 보고서-2012.07.17(분묘조서)최종" xfId="3415"/>
    <cellStyle name="통_대합산업단지 편입물건조서_★대합산단 보상액 산정조서(09.08.11현재)_경산 기본조사서 결과 보고서-2012.07.18" xfId="3416"/>
    <cellStyle name="통_대합산업단지 편입물건조서_★대합산단 보상액 산정조서(09.08.11현재)_경산 기본조사서 결과 보고서-2012.07.19(출력용)" xfId="3417"/>
    <cellStyle name="통_대합산업단지 편입물건조서_★대합산단 보상액 산정조서(09.08.11현재)_경산 기본조사서 결과 보고서-2012.07.23" xfId="3418"/>
    <cellStyle name="통_대합산업단지 편입물건조서_★대합산단 보상액 산정조서(09.08.11현재)_경산 기본조사서 결과 보고서-2012.07.28" xfId="3419"/>
    <cellStyle name="통_대합산업단지 편입물건조서_★대합산단 보상액 산정조서(09.08.11현재)_경산 기본조사서 결과 보고서-2012.07.29" xfId="3420"/>
    <cellStyle name="통_대합산업단지 편입물건조서_★대합산단 보상액 산정조서(09.08.11현재)_경산 기본조사서 결과 보고서-2012.07.30" xfId="3421"/>
    <cellStyle name="통_대합산업단지 편입물건조서_★대합산단 보상액 산정조서(09.08.11현재)_경산 기본조사서 결과 보고서-2012.08.05" xfId="3422"/>
    <cellStyle name="통_대합산업단지 편입물건조서_★대합산단 보상액 산정조서(09.08.11현재)_경산 전체토지조서 1(10.26일)" xfId="5773"/>
    <cellStyle name="통_대합산업단지 편입물건조서_★대합산단 보상액 산정조서(09.08.11현재)_경산 전체토지조서 2(10.26일)" xfId="5774"/>
    <cellStyle name="통_대합산업단지 편입물건조서_★대합산단 보상액 산정조서(09.08.11현재)_경산 전체토지조서-12.08.17" xfId="5775"/>
    <cellStyle name="통_대합산업단지 편입물건조서_★대합산단 보상액 산정조서(09.08.11현재)_물건조서(1단계완료)-지번별수정" xfId="5776"/>
    <cellStyle name="통_대합산업단지 편입물건조서_★대합산단 보상액 산정조서(09.08.11현재)_영농조서-수정.1024" xfId="5777"/>
    <cellStyle name="통_대합산업단지 편입물건조서_★대합산단 보상액 산정조서(09.08.11현재)_토지조서(전체. 기본조사서 번호순)" xfId="5778"/>
    <cellStyle name="통_대합산업단지 편입물건조서_★대합산단 보상액 산정조서(09.08.18현재)" xfId="3423"/>
    <cellStyle name="통_대합산업단지 편입물건조서_★대합산단 보상액 산정조서(09.08.18현재) 2" xfId="5779"/>
    <cellStyle name="통_대합산업단지 편입물건조서_★대합산단 보상액 산정조서(09.08.18현재)_경산 기본조사서 결과 보고서(분묘)-12.07.26" xfId="3424"/>
    <cellStyle name="통_대합산업단지 편입물건조서_★대합산단 보상액 산정조서(09.08.18현재)_경산 기본조사서 결과 보고서(영농)-2012.07.29" xfId="3425"/>
    <cellStyle name="통_대합산업단지 편입물건조서_★대합산단 보상액 산정조서(09.08.18현재)_경산 기본조사서 결과 보고서-2012.07.17(분묘조서)최종" xfId="3426"/>
    <cellStyle name="통_대합산업단지 편입물건조서_★대합산단 보상액 산정조서(09.08.18현재)_경산 기본조사서 결과 보고서-2012.07.18" xfId="3427"/>
    <cellStyle name="통_대합산업단지 편입물건조서_★대합산단 보상액 산정조서(09.08.18현재)_경산 기본조사서 결과 보고서-2012.07.19(출력용)" xfId="3428"/>
    <cellStyle name="통_대합산업단지 편입물건조서_★대합산단 보상액 산정조서(09.08.18현재)_경산 기본조사서 결과 보고서-2012.07.23" xfId="3429"/>
    <cellStyle name="통_대합산업단지 편입물건조서_★대합산단 보상액 산정조서(09.08.18현재)_경산 기본조사서 결과 보고서-2012.07.28" xfId="3430"/>
    <cellStyle name="통_대합산업단지 편입물건조서_★대합산단 보상액 산정조서(09.08.18현재)_경산 기본조사서 결과 보고서-2012.07.29" xfId="3431"/>
    <cellStyle name="통_대합산업단지 편입물건조서_★대합산단 보상액 산정조서(09.08.18현재)_경산 기본조사서 결과 보고서-2012.07.30" xfId="3432"/>
    <cellStyle name="통_대합산업단지 편입물건조서_★대합산단 보상액 산정조서(09.08.18현재)_경산 기본조사서 결과 보고서-2012.08.05" xfId="3433"/>
    <cellStyle name="통_대합산업단지 편입물건조서_★대합산단 보상액 산정조서(09.08.18현재)_경산 전체토지조서 1(10.26일)" xfId="5780"/>
    <cellStyle name="통_대합산업단지 편입물건조서_★대합산단 보상액 산정조서(09.08.18현재)_경산 전체토지조서 2(10.26일)" xfId="5781"/>
    <cellStyle name="통_대합산업단지 편입물건조서_★대합산단 보상액 산정조서(09.08.18현재)_경산 전체토지조서-12.08.17" xfId="5782"/>
    <cellStyle name="통_대합산업단지 편입물건조서_★대합산단 보상액 산정조서(09.08.18현재)_물건조서(1단계완료)-지번별수정" xfId="5783"/>
    <cellStyle name="통_대합산업단지 편입물건조서_★대합산단 보상액 산정조서(09.08.18현재)_영농조서-수정.1024" xfId="5784"/>
    <cellStyle name="통_대합산업단지 편입물건조서_★대합산단 보상액 산정조서(09.08.18현재)_토지조서(전체. 기본조사서 번호순)" xfId="5785"/>
    <cellStyle name="통_대합산업단지 편입물건조서_★대합산단 보상액 산정조서(09.08.31현재)" xfId="3434"/>
    <cellStyle name="통_대합산업단지 편입물건조서_★대합산단 보상액 산정조서(09.08.31현재) 2" xfId="5786"/>
    <cellStyle name="통_대합산업단지 편입물건조서_★대합산단 보상액 산정조서(09.08.31현재)_경산 기본조사서 결과 보고서(분묘)-12.07.26" xfId="3435"/>
    <cellStyle name="통_대합산업단지 편입물건조서_★대합산단 보상액 산정조서(09.08.31현재)_경산 기본조사서 결과 보고서(영농)-2012.07.29" xfId="3436"/>
    <cellStyle name="통_대합산업단지 편입물건조서_★대합산단 보상액 산정조서(09.08.31현재)_경산 기본조사서 결과 보고서-2012.07.17(분묘조서)최종" xfId="3437"/>
    <cellStyle name="통_대합산업단지 편입물건조서_★대합산단 보상액 산정조서(09.08.31현재)_경산 기본조사서 결과 보고서-2012.07.18" xfId="3438"/>
    <cellStyle name="통_대합산업단지 편입물건조서_★대합산단 보상액 산정조서(09.08.31현재)_경산 기본조사서 결과 보고서-2012.07.19(출력용)" xfId="3439"/>
    <cellStyle name="통_대합산업단지 편입물건조서_★대합산단 보상액 산정조서(09.08.31현재)_경산 기본조사서 결과 보고서-2012.07.23" xfId="3440"/>
    <cellStyle name="통_대합산업단지 편입물건조서_★대합산단 보상액 산정조서(09.08.31현재)_경산 기본조사서 결과 보고서-2012.07.28" xfId="3441"/>
    <cellStyle name="통_대합산업단지 편입물건조서_★대합산단 보상액 산정조서(09.08.31현재)_경산 기본조사서 결과 보고서-2012.07.29" xfId="3442"/>
    <cellStyle name="통_대합산업단지 편입물건조서_★대합산단 보상액 산정조서(09.08.31현재)_경산 기본조사서 결과 보고서-2012.07.30" xfId="3443"/>
    <cellStyle name="통_대합산업단지 편입물건조서_★대합산단 보상액 산정조서(09.08.31현재)_경산 기본조사서 결과 보고서-2012.08.05" xfId="3444"/>
    <cellStyle name="통_대합산업단지 편입물건조서_★대합산단 보상액 산정조서(09.08.31현재)_경산 전체토지조서 1(10.26일)" xfId="5787"/>
    <cellStyle name="통_대합산업단지 편입물건조서_★대합산단 보상액 산정조서(09.08.31현재)_경산 전체토지조서 2(10.26일)" xfId="5788"/>
    <cellStyle name="통_대합산업단지 편입물건조서_★대합산단 보상액 산정조서(09.08.31현재)_경산 전체토지조서-12.08.17" xfId="5789"/>
    <cellStyle name="통_대합산업단지 편입물건조서_★대합산단 보상액 산정조서(09.08.31현재)_물건조서(1단계완료)-지번별수정" xfId="5790"/>
    <cellStyle name="통_대합산업단지 편입물건조서_★대합산단 보상액 산정조서(09.08.31현재)_영농조서-수정.1024" xfId="5791"/>
    <cellStyle name="통_대합산업단지 편입물건조서_★대합산단 보상액 산정조서(09.08.31현재)_토지조서(전체. 기본조사서 번호순)" xfId="5792"/>
    <cellStyle name="통_대합산업단지 편입물건조서_★대합산단 보상액 산정조서(09.09.01현재)" xfId="3445"/>
    <cellStyle name="통_대합산업단지 편입물건조서_★대합산단 보상액 산정조서(09.09.01현재) 2" xfId="5793"/>
    <cellStyle name="통_대합산업단지 편입물건조서_★대합산단 보상액 산정조서(09.09.01현재)_경산 기본조사서 결과 보고서(분묘)-12.07.26" xfId="3446"/>
    <cellStyle name="통_대합산업단지 편입물건조서_★대합산단 보상액 산정조서(09.09.01현재)_경산 기본조사서 결과 보고서(영농)-2012.07.29" xfId="3447"/>
    <cellStyle name="통_대합산업단지 편입물건조서_★대합산단 보상액 산정조서(09.09.01현재)_경산 기본조사서 결과 보고서-2012.07.17(분묘조서)최종" xfId="3448"/>
    <cellStyle name="통_대합산업단지 편입물건조서_★대합산단 보상액 산정조서(09.09.01현재)_경산 기본조사서 결과 보고서-2012.07.18" xfId="3449"/>
    <cellStyle name="통_대합산업단지 편입물건조서_★대합산단 보상액 산정조서(09.09.01현재)_경산 기본조사서 결과 보고서-2012.07.19(출력용)" xfId="3450"/>
    <cellStyle name="통_대합산업단지 편입물건조서_★대합산단 보상액 산정조서(09.09.01현재)_경산 기본조사서 결과 보고서-2012.07.23" xfId="3451"/>
    <cellStyle name="통_대합산업단지 편입물건조서_★대합산단 보상액 산정조서(09.09.01현재)_경산 기본조사서 결과 보고서-2012.07.28" xfId="3452"/>
    <cellStyle name="통_대합산업단지 편입물건조서_★대합산단 보상액 산정조서(09.09.01현재)_경산 기본조사서 결과 보고서-2012.07.29" xfId="3453"/>
    <cellStyle name="통_대합산업단지 편입물건조서_★대합산단 보상액 산정조서(09.09.01현재)_경산 기본조사서 결과 보고서-2012.07.30" xfId="3454"/>
    <cellStyle name="통_대합산업단지 편입물건조서_★대합산단 보상액 산정조서(09.09.01현재)_경산 기본조사서 결과 보고서-2012.08.05" xfId="3455"/>
    <cellStyle name="통_대합산업단지 편입물건조서_★대합산단 보상액 산정조서(09.09.01현재)_경산 전체토지조서 1(10.26일)" xfId="5794"/>
    <cellStyle name="통_대합산업단지 편입물건조서_★대합산단 보상액 산정조서(09.09.01현재)_경산 전체토지조서 2(10.26일)" xfId="5795"/>
    <cellStyle name="통_대합산업단지 편입물건조서_★대합산단 보상액 산정조서(09.09.01현재)_경산 전체토지조서-12.08.17" xfId="5796"/>
    <cellStyle name="통_대합산업단지 편입물건조서_★대합산단 보상액 산정조서(09.09.01현재)_물건조서(1단계완료)-지번별수정" xfId="5797"/>
    <cellStyle name="통_대합산업단지 편입물건조서_★대합산단 보상액 산정조서(09.09.01현재)_영농조서-수정.1024" xfId="5798"/>
    <cellStyle name="통_대합산업단지 편입물건조서_★대합산단 보상액 산정조서(09.09.01현재)_토지조서(전체. 기본조사서 번호순)" xfId="5799"/>
    <cellStyle name="통_대합산업단지 편입물건조서_★대합산단 보상액 산정조서(10.01.07현재)" xfId="3456"/>
    <cellStyle name="통_대합산업단지 편입물건조서_★대합산단 보상액 산정조서(10.01.07현재) 2" xfId="5800"/>
    <cellStyle name="통_대합산업단지 편입물건조서_★대합산단 보상액 산정조서(10.01.07현재)_경산 기본조사서 결과 보고서(분묘)-12.07.26" xfId="3457"/>
    <cellStyle name="통_대합산업단지 편입물건조서_★대합산단 보상액 산정조서(10.01.07현재)_경산 기본조사서 결과 보고서(영농)-2012.07.29" xfId="3458"/>
    <cellStyle name="통_대합산업단지 편입물건조서_★대합산단 보상액 산정조서(10.01.07현재)_경산 기본조사서 결과 보고서-2012.07.17(분묘조서)최종" xfId="3459"/>
    <cellStyle name="통_대합산업단지 편입물건조서_★대합산단 보상액 산정조서(10.01.07현재)_경산 기본조사서 결과 보고서-2012.07.18" xfId="3460"/>
    <cellStyle name="통_대합산업단지 편입물건조서_★대합산단 보상액 산정조서(10.01.07현재)_경산 기본조사서 결과 보고서-2012.07.19(출력용)" xfId="3461"/>
    <cellStyle name="통_대합산업단지 편입물건조서_★대합산단 보상액 산정조서(10.01.07현재)_경산 기본조사서 결과 보고서-2012.07.23" xfId="3462"/>
    <cellStyle name="통_대합산업단지 편입물건조서_★대합산단 보상액 산정조서(10.01.07현재)_경산 기본조사서 결과 보고서-2012.07.28" xfId="3463"/>
    <cellStyle name="통_대합산업단지 편입물건조서_★대합산단 보상액 산정조서(10.01.07현재)_경산 기본조사서 결과 보고서-2012.07.29" xfId="3464"/>
    <cellStyle name="통_대합산업단지 편입물건조서_★대합산단 보상액 산정조서(10.01.07현재)_경산 기본조사서 결과 보고서-2012.07.30" xfId="3465"/>
    <cellStyle name="통_대합산업단지 편입물건조서_★대합산단 보상액 산정조서(10.01.07현재)_경산 기본조사서 결과 보고서-2012.08.05" xfId="3466"/>
    <cellStyle name="통_대합산업단지 편입물건조서_★대합산단 보상액 산정조서(10.01.07현재)_경산 전체토지조서 1(10.26일)" xfId="5801"/>
    <cellStyle name="통_대합산업단지 편입물건조서_★대합산단 보상액 산정조서(10.01.07현재)_경산 전체토지조서 2(10.26일)" xfId="5802"/>
    <cellStyle name="통_대합산업단지 편입물건조서_★대합산단 보상액 산정조서(10.01.07현재)_경산 전체토지조서-12.08.17" xfId="5803"/>
    <cellStyle name="통_대합산업단지 편입물건조서_★대합산단 보상액 산정조서(10.01.07현재)_물건조서(1단계완료)-지번별수정" xfId="5804"/>
    <cellStyle name="통_대합산업단지 편입물건조서_★대합산단 보상액 산정조서(10.01.07현재)_영농조서-수정.1024" xfId="5805"/>
    <cellStyle name="통_대합산업단지 편입물건조서_★대합산단 보상액 산정조서(10.01.07현재)_토지조서(전체. 기본조사서 번호순)" xfId="5806"/>
    <cellStyle name="통_대합산업단지 편입물건조서_★대합산단 보상액 산정조서(10.04.20)-수용계약용" xfId="3467"/>
    <cellStyle name="통_대합산업단지 편입물건조서_★대합산단 보상액 산정조서(10.04.20)-수용계약용 2" xfId="5807"/>
    <cellStyle name="통_대합산업단지 편입물건조서_★대합산단 보상액 산정조서(10.04.20)-수용계약용_경산 기본조사서 결과 보고서(분묘)-12.07.26" xfId="3468"/>
    <cellStyle name="통_대합산업단지 편입물건조서_★대합산단 보상액 산정조서(10.04.20)-수용계약용_경산 기본조사서 결과 보고서(영농)-2012.07.29" xfId="3469"/>
    <cellStyle name="통_대합산업단지 편입물건조서_★대합산단 보상액 산정조서(10.04.20)-수용계약용_경산 기본조사서 결과 보고서-2012.07.17(분묘조서)최종" xfId="3470"/>
    <cellStyle name="통_대합산업단지 편입물건조서_★대합산단 보상액 산정조서(10.04.20)-수용계약용_경산 기본조사서 결과 보고서-2012.07.18" xfId="3471"/>
    <cellStyle name="통_대합산업단지 편입물건조서_★대합산단 보상액 산정조서(10.04.20)-수용계약용_경산 기본조사서 결과 보고서-2012.07.19(출력용)" xfId="3472"/>
    <cellStyle name="통_대합산업단지 편입물건조서_★대합산단 보상액 산정조서(10.04.20)-수용계약용_경산 기본조사서 결과 보고서-2012.07.23" xfId="3473"/>
    <cellStyle name="통_대합산업단지 편입물건조서_★대합산단 보상액 산정조서(10.04.20)-수용계약용_경산 기본조사서 결과 보고서-2012.07.28" xfId="3474"/>
    <cellStyle name="통_대합산업단지 편입물건조서_★대합산단 보상액 산정조서(10.04.20)-수용계약용_경산 기본조사서 결과 보고서-2012.07.29" xfId="3475"/>
    <cellStyle name="통_대합산업단지 편입물건조서_★대합산단 보상액 산정조서(10.04.20)-수용계약용_경산 기본조사서 결과 보고서-2012.07.30" xfId="3476"/>
    <cellStyle name="통_대합산업단지 편입물건조서_★대합산단 보상액 산정조서(10.04.20)-수용계약용_경산 기본조사서 결과 보고서-2012.08.05" xfId="3477"/>
    <cellStyle name="통_대합산업단지 편입물건조서_★대합산단 보상액 산정조서(10.04.20)-수용계약용_경산 전체토지조서 1(10.26일)" xfId="5808"/>
    <cellStyle name="통_대합산업단지 편입물건조서_★대합산단 보상액 산정조서(10.04.20)-수용계약용_경산 전체토지조서 2(10.26일)" xfId="5809"/>
    <cellStyle name="통_대합산업단지 편입물건조서_★대합산단 보상액 산정조서(10.04.20)-수용계약용_경산 전체토지조서-12.08.17" xfId="5810"/>
    <cellStyle name="통_대합산업단지 편입물건조서_★대합산단 보상액 산정조서(10.04.20)-수용계약용_물건조서(1단계완료)-지번별수정" xfId="5811"/>
    <cellStyle name="통_대합산업단지 편입물건조서_★대합산단 보상액 산정조서(10.04.20)-수용계약용_영농조서-수정.1024" xfId="5812"/>
    <cellStyle name="통_대합산업단지 편입물건조서_★대합산단 보상액 산정조서(10.04.20)-수용계약용_토지조서(전체. 기본조사서 번호순)" xfId="5813"/>
    <cellStyle name="통_대합산업단지 편입물건조서_★대합산단 보상액 산정조서(10.04.22)" xfId="3478"/>
    <cellStyle name="통_대합산업단지 편입물건조서_★대합산단 보상액 산정조서(10.04.22) 2" xfId="5814"/>
    <cellStyle name="통_대합산업단지 편입물건조서_★대합산단 보상액 산정조서(10.04.22)_경산 기본조사서 결과 보고서(분묘)-12.07.26" xfId="3479"/>
    <cellStyle name="통_대합산업단지 편입물건조서_★대합산단 보상액 산정조서(10.04.22)_경산 기본조사서 결과 보고서(영농)-2012.07.29" xfId="3480"/>
    <cellStyle name="통_대합산업단지 편입물건조서_★대합산단 보상액 산정조서(10.04.22)_경산 기본조사서 결과 보고서-2012.07.17(분묘조서)최종" xfId="3481"/>
    <cellStyle name="통_대합산업단지 편입물건조서_★대합산단 보상액 산정조서(10.04.22)_경산 기본조사서 결과 보고서-2012.07.18" xfId="3482"/>
    <cellStyle name="통_대합산업단지 편입물건조서_★대합산단 보상액 산정조서(10.04.22)_경산 기본조사서 결과 보고서-2012.07.19(출력용)" xfId="3483"/>
    <cellStyle name="통_대합산업단지 편입물건조서_★대합산단 보상액 산정조서(10.04.22)_경산 기본조사서 결과 보고서-2012.07.23" xfId="3484"/>
    <cellStyle name="통_대합산업단지 편입물건조서_★대합산단 보상액 산정조서(10.04.22)_경산 기본조사서 결과 보고서-2012.07.28" xfId="3485"/>
    <cellStyle name="통_대합산업단지 편입물건조서_★대합산단 보상액 산정조서(10.04.22)_경산 기본조사서 결과 보고서-2012.07.29" xfId="3486"/>
    <cellStyle name="통_대합산업단지 편입물건조서_★대합산단 보상액 산정조서(10.04.22)_경산 기본조사서 결과 보고서-2012.07.30" xfId="3487"/>
    <cellStyle name="통_대합산업단지 편입물건조서_★대합산단 보상액 산정조서(10.04.22)_경산 기본조사서 결과 보고서-2012.08.05" xfId="3488"/>
    <cellStyle name="통_대합산업단지 편입물건조서_★대합산단 보상액 산정조서(10.04.22)_경산 전체토지조서 1(10.26일)" xfId="5815"/>
    <cellStyle name="통_대합산업단지 편입물건조서_★대합산단 보상액 산정조서(10.04.22)_경산 전체토지조서 2(10.26일)" xfId="5816"/>
    <cellStyle name="통_대합산업단지 편입물건조서_★대합산단 보상액 산정조서(10.04.22)_경산 전체토지조서-12.08.17" xfId="5817"/>
    <cellStyle name="통_대합산업단지 편입물건조서_★대합산단 보상액 산정조서(10.04.22)_물건조서(1단계완료)-지번별수정" xfId="5818"/>
    <cellStyle name="통_대합산업단지 편입물건조서_★대합산단 보상액 산정조서(10.04.22)_영농조서-수정.1024" xfId="5819"/>
    <cellStyle name="통_대합산업단지 편입물건조서_★대합산단 보상액 산정조서(10.04.22)_토지조서(전체. 기본조사서 번호순)" xfId="5820"/>
    <cellStyle name="통_대합산업단지 편입물건조서_★대합산단 보상액 산정조서(10.04.29)" xfId="3489"/>
    <cellStyle name="통_대합산업단지 편입물건조서_★대합산단 보상액 산정조서(10.04.29) 2" xfId="5821"/>
    <cellStyle name="통_대합산업단지 편입물건조서_★대합산단 보상액 산정조서(10.04.29)_경산 기본조사서 결과 보고서(분묘)-12.07.26" xfId="3490"/>
    <cellStyle name="통_대합산업단지 편입물건조서_★대합산단 보상액 산정조서(10.04.29)_경산 기본조사서 결과 보고서(영농)-2012.07.29" xfId="3491"/>
    <cellStyle name="통_대합산업단지 편입물건조서_★대합산단 보상액 산정조서(10.04.29)_경산 기본조사서 결과 보고서-2012.07.17(분묘조서)최종" xfId="3492"/>
    <cellStyle name="통_대합산업단지 편입물건조서_★대합산단 보상액 산정조서(10.04.29)_경산 기본조사서 결과 보고서-2012.07.18" xfId="3493"/>
    <cellStyle name="통_대합산업단지 편입물건조서_★대합산단 보상액 산정조서(10.04.29)_경산 기본조사서 결과 보고서-2012.07.19(출력용)" xfId="3494"/>
    <cellStyle name="통_대합산업단지 편입물건조서_★대합산단 보상액 산정조서(10.04.29)_경산 기본조사서 결과 보고서-2012.07.23" xfId="3495"/>
    <cellStyle name="통_대합산업단지 편입물건조서_★대합산단 보상액 산정조서(10.04.29)_경산 기본조사서 결과 보고서-2012.07.28" xfId="3496"/>
    <cellStyle name="통_대합산업단지 편입물건조서_★대합산단 보상액 산정조서(10.04.29)_경산 기본조사서 결과 보고서-2012.07.29" xfId="3497"/>
    <cellStyle name="통_대합산업단지 편입물건조서_★대합산단 보상액 산정조서(10.04.29)_경산 기본조사서 결과 보고서-2012.07.30" xfId="3498"/>
    <cellStyle name="통_대합산업단지 편입물건조서_★대합산단 보상액 산정조서(10.04.29)_경산 기본조사서 결과 보고서-2012.08.05" xfId="3499"/>
    <cellStyle name="통_대합산업단지 편입물건조서_★대합산단 보상액 산정조서(10.04.29)_경산 전체토지조서 1(10.26일)" xfId="5822"/>
    <cellStyle name="통_대합산업단지 편입물건조서_★대합산단 보상액 산정조서(10.04.29)_경산 전체토지조서 2(10.26일)" xfId="5823"/>
    <cellStyle name="통_대합산업단지 편입물건조서_★대합산단 보상액 산정조서(10.04.29)_경산 전체토지조서-12.08.17" xfId="5824"/>
    <cellStyle name="통_대합산업단지 편입물건조서_★대합산단 보상액 산정조서(10.04.29)_물건조서(1단계완료)-지번별수정" xfId="5825"/>
    <cellStyle name="통_대합산업단지 편입물건조서_★대합산단 보상액 산정조서(10.04.29)_영농조서-수정.1024" xfId="5826"/>
    <cellStyle name="통_대합산업단지 편입물건조서_★대합산단 보상액 산정조서(10.04.29)_토지조서(전체. 기본조사서 번호순)" xfId="5827"/>
    <cellStyle name="통_대합산업단지 편입물건조서_★대합산단 보상액 산정조서(10.08.06)" xfId="3500"/>
    <cellStyle name="통_대합산업단지 편입물건조서_★대합산단 보상액 산정조서(10.08.06) 2" xfId="5828"/>
    <cellStyle name="통_대합산업단지 편입물건조서_★대합산단 보상액 산정조서(10.08.06)_경산 기본조사서 결과 보고서(분묘)-12.07.26" xfId="3501"/>
    <cellStyle name="통_대합산업단지 편입물건조서_★대합산단 보상액 산정조서(10.08.06)_경산 기본조사서 결과 보고서(영농)-2012.07.29" xfId="3502"/>
    <cellStyle name="통_대합산업단지 편입물건조서_★대합산단 보상액 산정조서(10.08.06)_경산 기본조사서 결과 보고서-2012.07.17(분묘조서)최종" xfId="3503"/>
    <cellStyle name="통_대합산업단지 편입물건조서_★대합산단 보상액 산정조서(10.08.06)_경산 기본조사서 결과 보고서-2012.07.18" xfId="3504"/>
    <cellStyle name="통_대합산업단지 편입물건조서_★대합산단 보상액 산정조서(10.08.06)_경산 기본조사서 결과 보고서-2012.07.19(출력용)" xfId="3505"/>
    <cellStyle name="통_대합산업단지 편입물건조서_★대합산단 보상액 산정조서(10.08.06)_경산 기본조사서 결과 보고서-2012.07.23" xfId="3506"/>
    <cellStyle name="통_대합산업단지 편입물건조서_★대합산단 보상액 산정조서(10.08.06)_경산 기본조사서 결과 보고서-2012.07.28" xfId="3507"/>
    <cellStyle name="통_대합산업단지 편입물건조서_★대합산단 보상액 산정조서(10.08.06)_경산 기본조사서 결과 보고서-2012.07.29" xfId="3508"/>
    <cellStyle name="통_대합산업단지 편입물건조서_★대합산단 보상액 산정조서(10.08.06)_경산 기본조사서 결과 보고서-2012.07.30" xfId="3509"/>
    <cellStyle name="통_대합산업단지 편입물건조서_★대합산단 보상액 산정조서(10.08.06)_경산 기본조사서 결과 보고서-2012.08.05" xfId="3510"/>
    <cellStyle name="통_대합산업단지 편입물건조서_★대합산단 보상액 산정조서(10.08.06)_경산 전체토지조서 1(10.26일)" xfId="5829"/>
    <cellStyle name="통_대합산업단지 편입물건조서_★대합산단 보상액 산정조서(10.08.06)_경산 전체토지조서 2(10.26일)" xfId="5830"/>
    <cellStyle name="통_대합산업단지 편입물건조서_★대합산단 보상액 산정조서(10.08.06)_경산 전체토지조서-12.08.17" xfId="5831"/>
    <cellStyle name="통_대합산업단지 편입물건조서_★대합산단 보상액 산정조서(10.08.06)_물건조서(1단계완료)-지번별수정" xfId="5832"/>
    <cellStyle name="통_대합산업단지 편입물건조서_★대합산단 보상액 산정조서(10.08.06)_영농조서-수정.1024" xfId="5833"/>
    <cellStyle name="통_대합산업단지 편입물건조서_★대합산단 보상액 산정조서(10.08.06)_토지조서(전체. 기본조사서 번호순)" xfId="5834"/>
    <cellStyle name="통_대합산업단지 편입물건조서_★대합산단_보상액 산정조서(최과장검토파일)" xfId="3511"/>
    <cellStyle name="통_대합산업단지 편입물건조서_★대합산단_보상액 산정조서(최과장검토파일) 2" xfId="5835"/>
    <cellStyle name="통_대합산업단지 편입물건조서_★대합산단_보상액 산정조서(최과장검토파일)_경산 기본조사서 결과 보고서(분묘)-12.07.26" xfId="3512"/>
    <cellStyle name="통_대합산업단지 편입물건조서_★대합산단_보상액 산정조서(최과장검토파일)_경산 기본조사서 결과 보고서(영농)-2012.07.29" xfId="3513"/>
    <cellStyle name="통_대합산업단지 편입물건조서_★대합산단_보상액 산정조서(최과장검토파일)_경산 기본조사서 결과 보고서-2012.07.17(분묘조서)최종" xfId="3514"/>
    <cellStyle name="통_대합산업단지 편입물건조서_★대합산단_보상액 산정조서(최과장검토파일)_경산 기본조사서 결과 보고서-2012.07.18" xfId="3515"/>
    <cellStyle name="통_대합산업단지 편입물건조서_★대합산단_보상액 산정조서(최과장검토파일)_경산 기본조사서 결과 보고서-2012.07.19(출력용)" xfId="3516"/>
    <cellStyle name="통_대합산업단지 편입물건조서_★대합산단_보상액 산정조서(최과장검토파일)_경산 기본조사서 결과 보고서-2012.07.23" xfId="3517"/>
    <cellStyle name="통_대합산업단지 편입물건조서_★대합산단_보상액 산정조서(최과장검토파일)_경산 기본조사서 결과 보고서-2012.07.28" xfId="3518"/>
    <cellStyle name="통_대합산업단지 편입물건조서_★대합산단_보상액 산정조서(최과장검토파일)_경산 기본조사서 결과 보고서-2012.07.29" xfId="3519"/>
    <cellStyle name="통_대합산업단지 편입물건조서_★대합산단_보상액 산정조서(최과장검토파일)_경산 기본조사서 결과 보고서-2012.07.30" xfId="3520"/>
    <cellStyle name="통_대합산업단지 편입물건조서_★대합산단_보상액 산정조서(최과장검토파일)_경산 기본조사서 결과 보고서-2012.08.05" xfId="3521"/>
    <cellStyle name="통_대합산업단지 편입물건조서_★대합산단_보상액 산정조서(최과장검토파일)_경산 전체토지조서 1(10.26일)" xfId="5836"/>
    <cellStyle name="통_대합산업단지 편입물건조서_★대합산단_보상액 산정조서(최과장검토파일)_경산 전체토지조서 2(10.26일)" xfId="5837"/>
    <cellStyle name="통_대합산업단지 편입물건조서_★대합산단_보상액 산정조서(최과장검토파일)_경산 전체토지조서-12.08.17" xfId="5838"/>
    <cellStyle name="통_대합산업단지 편입물건조서_★대합산단_보상액 산정조서(최과장검토파일)_물건조서(1단계완료)-지번별수정" xfId="5839"/>
    <cellStyle name="통_대합산업단지 편입물건조서_★대합산단_보상액 산정조서(최과장검토파일)_영농조서-수정.1024" xfId="5840"/>
    <cellStyle name="통_대합산업단지 편입물건조서_★대합산단_보상액 산정조서(최과장검토파일)_토지조서(전체. 기본조사서 번호순)" xfId="5841"/>
    <cellStyle name="통_대합산업단지 편입물건조서_★재결 보상액 산정조서(10.04.20)" xfId="3522"/>
    <cellStyle name="통_대합산업단지 편입물건조서_★재결 보상액 산정조서(10.04.20) 2" xfId="5842"/>
    <cellStyle name="통_대합산업단지 편입물건조서_★재결 보상액 산정조서(10.04.20)_경산 기본조사서 결과 보고서(분묘)-12.07.26" xfId="3523"/>
    <cellStyle name="통_대합산업단지 편입물건조서_★재결 보상액 산정조서(10.04.20)_경산 기본조사서 결과 보고서(영농)-2012.07.29" xfId="3524"/>
    <cellStyle name="통_대합산업단지 편입물건조서_★재결 보상액 산정조서(10.04.20)_경산 기본조사서 결과 보고서-2012.07.17(분묘조서)최종" xfId="3525"/>
    <cellStyle name="통_대합산업단지 편입물건조서_★재결 보상액 산정조서(10.04.20)_경산 기본조사서 결과 보고서-2012.07.18" xfId="3526"/>
    <cellStyle name="통_대합산업단지 편입물건조서_★재결 보상액 산정조서(10.04.20)_경산 기본조사서 결과 보고서-2012.07.19(출력용)" xfId="3527"/>
    <cellStyle name="통_대합산업단지 편입물건조서_★재결 보상액 산정조서(10.04.20)_경산 기본조사서 결과 보고서-2012.07.23" xfId="3528"/>
    <cellStyle name="통_대합산업단지 편입물건조서_★재결 보상액 산정조서(10.04.20)_경산 기본조사서 결과 보고서-2012.07.28" xfId="3529"/>
    <cellStyle name="통_대합산업단지 편입물건조서_★재결 보상액 산정조서(10.04.20)_경산 기본조사서 결과 보고서-2012.07.29" xfId="3530"/>
    <cellStyle name="통_대합산업단지 편입물건조서_★재결 보상액 산정조서(10.04.20)_경산 기본조사서 결과 보고서-2012.07.30" xfId="3531"/>
    <cellStyle name="통_대합산업단지 편입물건조서_★재결 보상액 산정조서(10.04.20)_경산 기본조사서 결과 보고서-2012.08.05" xfId="3532"/>
    <cellStyle name="통_대합산업단지 편입물건조서_★재결 보상액 산정조서(10.04.20)_경산 전체토지조서 1(10.26일)" xfId="5843"/>
    <cellStyle name="통_대합산업단지 편입물건조서_★재결 보상액 산정조서(10.04.20)_경산 전체토지조서 2(10.26일)" xfId="5844"/>
    <cellStyle name="통_대합산업단지 편입물건조서_★재결 보상액 산정조서(10.04.20)_경산 전체토지조서-12.08.17" xfId="5845"/>
    <cellStyle name="통_대합산업단지 편입물건조서_★재결 보상액 산정조서(10.04.20)_물건조서(1단계완료)-지번별수정" xfId="5846"/>
    <cellStyle name="통_대합산업단지 편입물건조서_★재결 보상액 산정조서(10.04.20)_영농조서-수정.1024" xfId="5847"/>
    <cellStyle name="통_대합산업단지 편입물건조서_★재결 보상액 산정조서(10.04.20)_토지조서(전체. 기본조사서 번호순)" xfId="5848"/>
    <cellStyle name="통_대합산업단지 편입물건조서_경산 기본조사서 결과 보고서(분묘)-12.07.26" xfId="3533"/>
    <cellStyle name="통_대합산업단지 편입물건조서_경산 기본조사서 결과 보고서(영농)-2012.07.29" xfId="3534"/>
    <cellStyle name="통_대합산업단지 편입물건조서_경산 기본조사서 결과 보고서-2012.07.17(분묘조서)최종" xfId="3535"/>
    <cellStyle name="통_대합산업단지 편입물건조서_경산 기본조사서 결과 보고서-2012.07.18" xfId="3536"/>
    <cellStyle name="통_대합산업단지 편입물건조서_경산 기본조사서 결과 보고서-2012.07.19(출력용)" xfId="3537"/>
    <cellStyle name="통_대합산업단지 편입물건조서_경산 기본조사서 결과 보고서-2012.07.23" xfId="3538"/>
    <cellStyle name="통_대합산업단지 편입물건조서_경산 기본조사서 결과 보고서-2012.07.28" xfId="3539"/>
    <cellStyle name="통_대합산업단지 편입물건조서_경산 기본조사서 결과 보고서-2012.07.29" xfId="3540"/>
    <cellStyle name="통_대합산업단지 편입물건조서_경산 기본조사서 결과 보고서-2012.07.30" xfId="3541"/>
    <cellStyle name="통_대합산업단지 편입물건조서_경산 기본조사서 결과 보고서-2012.08.05" xfId="3542"/>
    <cellStyle name="통_대합산업단지 편입물건조서_경산 전체토지조서 1(10.26일)" xfId="5849"/>
    <cellStyle name="통_대합산업단지 편입물건조서_경산 전체토지조서 2(10.26일)" xfId="5850"/>
    <cellStyle name="통_대합산업단지 편입물건조서_경산 전체토지조서-12.08.17" xfId="5851"/>
    <cellStyle name="통_대합산업단지 편입물건조서_대상재산 지번별 상세확인내역-2009.1(도귀속협의결과)" xfId="3543"/>
    <cellStyle name="통_대합산업단지 편입물건조서_대상재산 지번별 상세확인내역-2009.1(도귀속협의결과) 2" xfId="5852"/>
    <cellStyle name="통_대합산업단지 편입물건조서_대상재산 지번별 상세확인내역-2009.1(도귀속협의결과)_경산 기본조사서 결과 보고서(분묘)-12.07.26" xfId="3544"/>
    <cellStyle name="통_대합산업단지 편입물건조서_대상재산 지번별 상세확인내역-2009.1(도귀속협의결과)_경산 기본조사서 결과 보고서(영농)-2012.07.29" xfId="3545"/>
    <cellStyle name="통_대합산업단지 편입물건조서_대상재산 지번별 상세확인내역-2009.1(도귀속협의결과)_경산 기본조사서 결과 보고서-2012.07.17(분묘조서)최종" xfId="3546"/>
    <cellStyle name="통_대합산업단지 편입물건조서_대상재산 지번별 상세확인내역-2009.1(도귀속협의결과)_경산 기본조사서 결과 보고서-2012.07.18" xfId="3547"/>
    <cellStyle name="통_대합산업단지 편입물건조서_대상재산 지번별 상세확인내역-2009.1(도귀속협의결과)_경산 기본조사서 결과 보고서-2012.07.19(출력용)" xfId="3548"/>
    <cellStyle name="통_대합산업단지 편입물건조서_대상재산 지번별 상세확인내역-2009.1(도귀속협의결과)_경산 기본조사서 결과 보고서-2012.07.23" xfId="3549"/>
    <cellStyle name="통_대합산업단지 편입물건조서_대상재산 지번별 상세확인내역-2009.1(도귀속협의결과)_경산 기본조사서 결과 보고서-2012.07.28" xfId="3550"/>
    <cellStyle name="통_대합산업단지 편입물건조서_대상재산 지번별 상세확인내역-2009.1(도귀속협의결과)_경산 기본조사서 결과 보고서-2012.07.29" xfId="3551"/>
    <cellStyle name="통_대합산업단지 편입물건조서_대상재산 지번별 상세확인내역-2009.1(도귀속협의결과)_경산 기본조사서 결과 보고서-2012.07.30" xfId="3552"/>
    <cellStyle name="통_대합산업단지 편입물건조서_대상재산 지번별 상세확인내역-2009.1(도귀속협의결과)_경산 기본조사서 결과 보고서-2012.08.05" xfId="3553"/>
    <cellStyle name="통_대합산업단지 편입물건조서_대상재산 지번별 상세확인내역-2009.1(도귀속협의결과)_경산 전체토지조서 1(10.26일)" xfId="5853"/>
    <cellStyle name="통_대합산업단지 편입물건조서_대상재산 지번별 상세확인내역-2009.1(도귀속협의결과)_경산 전체토지조서 2(10.26일)" xfId="5854"/>
    <cellStyle name="통_대합산업단지 편입물건조서_대상재산 지번별 상세확인내역-2009.1(도귀속협의결과)_경산 전체토지조서-12.08.17" xfId="5855"/>
    <cellStyle name="통_대합산업단지 편입물건조서_대상재산 지번별 상세확인내역-2009.1(도귀속협의결과)_물건조서(1단계완료)-지번별수정" xfId="5856"/>
    <cellStyle name="통_대합산업단지 편입물건조서_대상재산 지번별 상세확인내역-2009.1(도귀속협의결과)_영농조서-수정.1024" xfId="5857"/>
    <cellStyle name="통_대합산업단지 편입물건조서_대상재산 지번별 상세확인내역-2009.1(도귀속협의결과)_토지조서(전체. 기본조사서 번호순)" xfId="5858"/>
    <cellStyle name="통_대합산업단지 편입물건조서_대합산단 편입물건 총괄표(09.08.01)" xfId="3554"/>
    <cellStyle name="통_대합산업단지 편입물건조서_대합산단 편입물건 총괄표(09.08.01) 2" xfId="5859"/>
    <cellStyle name="통_대합산업단지 편입물건조서_대합산단 편입물건 총괄표(09.08.01)_경산 기본조사서 결과 보고서(분묘)-12.07.26" xfId="3555"/>
    <cellStyle name="통_대합산업단지 편입물건조서_대합산단 편입물건 총괄표(09.08.01)_경산 기본조사서 결과 보고서(영농)-2012.07.29" xfId="3556"/>
    <cellStyle name="통_대합산업단지 편입물건조서_대합산단 편입물건 총괄표(09.08.01)_경산 기본조사서 결과 보고서-2012.07.17(분묘조서)최종" xfId="3557"/>
    <cellStyle name="통_대합산업단지 편입물건조서_대합산단 편입물건 총괄표(09.08.01)_경산 기본조사서 결과 보고서-2012.07.18" xfId="3558"/>
    <cellStyle name="통_대합산업단지 편입물건조서_대합산단 편입물건 총괄표(09.08.01)_경산 기본조사서 결과 보고서-2012.07.19(출력용)" xfId="3559"/>
    <cellStyle name="통_대합산업단지 편입물건조서_대합산단 편입물건 총괄표(09.08.01)_경산 기본조사서 결과 보고서-2012.07.23" xfId="3560"/>
    <cellStyle name="통_대합산업단지 편입물건조서_대합산단 편입물건 총괄표(09.08.01)_경산 기본조사서 결과 보고서-2012.07.28" xfId="3561"/>
    <cellStyle name="통_대합산업단지 편입물건조서_대합산단 편입물건 총괄표(09.08.01)_경산 기본조사서 결과 보고서-2012.07.29" xfId="3562"/>
    <cellStyle name="통_대합산업단지 편입물건조서_대합산단 편입물건 총괄표(09.08.01)_경산 기본조사서 결과 보고서-2012.07.30" xfId="3563"/>
    <cellStyle name="통_대합산업단지 편입물건조서_대합산단 편입물건 총괄표(09.08.01)_경산 기본조사서 결과 보고서-2012.08.05" xfId="3564"/>
    <cellStyle name="통_대합산업단지 편입물건조서_대합산단 편입물건 총괄표(09.08.01)_경산 전체토지조서 1(10.26일)" xfId="5860"/>
    <cellStyle name="통_대합산업단지 편입물건조서_대합산단 편입물건 총괄표(09.08.01)_경산 전체토지조서 2(10.26일)" xfId="5861"/>
    <cellStyle name="통_대합산업단지 편입물건조서_대합산단 편입물건 총괄표(09.08.01)_경산 전체토지조서-12.08.17" xfId="5862"/>
    <cellStyle name="통_대합산업단지 편입물건조서_대합산단 편입물건 총괄표(09.08.01)_물건조서(1단계완료)-지번별수정" xfId="5863"/>
    <cellStyle name="통_대합산업단지 편입물건조서_대합산단 편입물건 총괄표(09.08.01)_영농조서-수정.1024" xfId="5864"/>
    <cellStyle name="통_대합산업단지 편입물건조서_대합산단 편입물건 총괄표(09.08.01)_토지조서(전체. 기본조사서 번호순)" xfId="5865"/>
    <cellStyle name="통_대합산업단지 편입물건조서_대합산단_보상액_분석(09.6.11)-최종" xfId="3565"/>
    <cellStyle name="통_대합산업단지 편입물건조서_대합산단_보상액_분석(09.6.11)-최종 2" xfId="5866"/>
    <cellStyle name="통_대합산업단지 편입물건조서_대합산단_보상액_분석(09.6.11)-최종_경산 기본조사서 결과 보고서(분묘)-12.07.26" xfId="3566"/>
    <cellStyle name="통_대합산업단지 편입물건조서_대합산단_보상액_분석(09.6.11)-최종_경산 기본조사서 결과 보고서(영농)-2012.07.29" xfId="3567"/>
    <cellStyle name="통_대합산업단지 편입물건조서_대합산단_보상액_분석(09.6.11)-최종_경산 기본조사서 결과 보고서-2012.07.17(분묘조서)최종" xfId="3568"/>
    <cellStyle name="통_대합산업단지 편입물건조서_대합산단_보상액_분석(09.6.11)-최종_경산 기본조사서 결과 보고서-2012.07.18" xfId="3569"/>
    <cellStyle name="통_대합산업단지 편입물건조서_대합산단_보상액_분석(09.6.11)-최종_경산 기본조사서 결과 보고서-2012.07.19(출력용)" xfId="3570"/>
    <cellStyle name="통_대합산업단지 편입물건조서_대합산단_보상액_분석(09.6.11)-최종_경산 기본조사서 결과 보고서-2012.07.23" xfId="3571"/>
    <cellStyle name="통_대합산업단지 편입물건조서_대합산단_보상액_분석(09.6.11)-최종_경산 기본조사서 결과 보고서-2012.07.28" xfId="3572"/>
    <cellStyle name="통_대합산업단지 편입물건조서_대합산단_보상액_분석(09.6.11)-최종_경산 기본조사서 결과 보고서-2012.07.29" xfId="3573"/>
    <cellStyle name="통_대합산업단지 편입물건조서_대합산단_보상액_분석(09.6.11)-최종_경산 기본조사서 결과 보고서-2012.07.30" xfId="3574"/>
    <cellStyle name="통_대합산업단지 편입물건조서_대합산단_보상액_분석(09.6.11)-최종_경산 기본조사서 결과 보고서-2012.08.05" xfId="3575"/>
    <cellStyle name="통_대합산업단지 편입물건조서_대합산단_보상액_분석(09.6.11)-최종_경산 전체토지조서 1(10.26일)" xfId="5867"/>
    <cellStyle name="통_대합산업단지 편입물건조서_대합산단_보상액_분석(09.6.11)-최종_경산 전체토지조서 2(10.26일)" xfId="5868"/>
    <cellStyle name="통_대합산업단지 편입물건조서_대합산단_보상액_분석(09.6.11)-최종_경산 전체토지조서-12.08.17" xfId="5869"/>
    <cellStyle name="통_대합산업단지 편입물건조서_대합산단_보상액_분석(09.6.11)-최종_물건조서(1단계완료)-지번별수정" xfId="5870"/>
    <cellStyle name="통_대합산업단지 편입물건조서_대합산단_보상액_분석(09.6.11)-최종_영농조서-수정.1024" xfId="5871"/>
    <cellStyle name="통_대합산업단지 편입물건조서_대합산단_보상액_분석(09.6.11)-최종_토지조서(전체. 기본조사서 번호순)" xfId="5872"/>
    <cellStyle name="통_대합산업단지 편입물건조서_물건조서(1단계완료)-지번별수정" xfId="5873"/>
    <cellStyle name="통_대합산업단지 편입물건조서_영농조서-수정.1024" xfId="5874"/>
    <cellStyle name="통_대합산업단지 편입물건조서_토지조서(전체. 기본조사서 번호순)" xfId="5875"/>
    <cellStyle name="통화 [" xfId="3576"/>
    <cellStyle name="통화 2" xfId="3577"/>
    <cellStyle name="통화 2 2" xfId="3578"/>
    <cellStyle name="통화 2 3" xfId="3579"/>
    <cellStyle name="통화 3" xfId="3580"/>
    <cellStyle name="통화 3 2" xfId="3581"/>
    <cellStyle name="통화 3 3" xfId="3582"/>
    <cellStyle name="통화 4" xfId="5876"/>
    <cellStyle name="통화 5" xfId="5877"/>
    <cellStyle name="퍼센트" xfId="3583"/>
    <cellStyle name="표" xfId="3584"/>
    <cellStyle name="표_★대합산단 기본조사서(08.11.11현재)" xfId="3585"/>
    <cellStyle name="표_★대합산단 기본조사서(08.11.11현재)_★대합산단 기본조사서(10.08.13)" xfId="3586"/>
    <cellStyle name="표_★대합산단 기본조사서(08.11.11현재)_★대합산단 기본조사서(10.08.13)_경산 기본조사서 결과 보고서-2012.07.17(분묘조서)최종" xfId="3587"/>
    <cellStyle name="표_★대합산단 기본조사서(08.11.11현재)_★대합산단 기본조사서(10.08.13)_경산 기본조사서 결과 보고서-2012.07.17(분묘조서)최종 2" xfId="5878"/>
    <cellStyle name="표_★대합산단 기본조사서(08.11.11현재)_★대합산단 기본조사서(10.08.13)_경산 기본조사서 결과 보고서-2012.07.17(분묘조서)최종_경산 기본조사서 결과 보고서(영농)-2012.07.29" xfId="3588"/>
    <cellStyle name="표_★대합산단 기본조사서(08.11.11현재)_★대합산단 기본조사서(10.08.13)_경산 기본조사서 결과 보고서-2012.07.17(분묘조서)최종_경산 기본조사서 결과 보고서-2012.07.23" xfId="3589"/>
    <cellStyle name="표_★대합산단 기본조사서(08.11.11현재)_★대합산단 기본조사서(10.08.13)_경산 기본조사서 결과 보고서-2012.07.17(분묘조서)최종_경산 기본조사서 결과 보고서-2012.07.29" xfId="3590"/>
    <cellStyle name="표_★대합산단 기본조사서(08.11.11현재)_★대합산단 기본조사서(10.08.13)_경산 기본조사서 결과 보고서-2012.07.17(분묘조서)최종_경산 기본조사서 결과 보고서-2012.07.30" xfId="3591"/>
    <cellStyle name="표_★대합산단 기본조사서(08.11.11현재)_★대합산단 기본조사서(10.08.13)_경산 기본조사서 결과 보고서-2012.07.17(분묘조서)최종_경산 기본조사서 결과 보고서-2012.08.05" xfId="3592"/>
    <cellStyle name="표_★대합산단 기본조사서(08.11.11현재)_★대합산단 기본조사서(10.08.13)_경산 기본조사서 결과 보고서-2012.07.17(분묘조서)최종_물건조서(1단계완료)-지번별수정" xfId="5879"/>
    <cellStyle name="표_★대합산단 기본조사서(08.11.11현재)_★대합산단 기본조사서(10.08.13)_경산 기본조사서 결과 보고서-2012.07.17(분묘조서)최종_영농조서-수정.1024" xfId="5880"/>
    <cellStyle name="표_★대합산단 기본조사서(08.11.11현재)_★대합산단 기본조사서(10.08.13)_경산 기본조사서 결과 보고서-2012.07.18" xfId="3593"/>
    <cellStyle name="표_★대합산단 기본조사서(08.11.11현재)_★대합산단 기본조사서(10.08.13)_경산 기본조사서 결과 보고서-2012.07.18 2" xfId="5881"/>
    <cellStyle name="표_★대합산단 기본조사서(08.11.11현재)_★대합산단 기본조사서(10.08.13)_경산 기본조사서 결과 보고서-2012.07.18_경산 기본조사서 결과 보고서(영농)-2012.07.29" xfId="3594"/>
    <cellStyle name="표_★대합산단 기본조사서(08.11.11현재)_★대합산단 기본조사서(10.08.13)_경산 기본조사서 결과 보고서-2012.07.18_경산 기본조사서 결과 보고서-2012.07.23" xfId="3595"/>
    <cellStyle name="표_★대합산단 기본조사서(08.11.11현재)_★대합산단 기본조사서(10.08.13)_경산 기본조사서 결과 보고서-2012.07.18_경산 기본조사서 결과 보고서-2012.07.29" xfId="3596"/>
    <cellStyle name="표_★대합산단 기본조사서(08.11.11현재)_★대합산단 기본조사서(10.08.13)_경산 기본조사서 결과 보고서-2012.07.18_경산 기본조사서 결과 보고서-2012.07.30" xfId="3597"/>
    <cellStyle name="표_★대합산단 기본조사서(08.11.11현재)_★대합산단 기본조사서(10.08.13)_경산 기본조사서 결과 보고서-2012.07.18_경산 기본조사서 결과 보고서-2012.08.05" xfId="3598"/>
    <cellStyle name="표_★대합산단 기본조사서(08.11.11현재)_★대합산단 기본조사서(10.08.13)_경산 기본조사서 결과 보고서-2012.07.18_물건조서(1단계완료)-지번별수정" xfId="5882"/>
    <cellStyle name="표_★대합산단 기본조사서(08.11.11현재)_★대합산단 기본조사서(10.08.13)_경산 기본조사서 결과 보고서-2012.07.18_영농조서-수정.1024" xfId="5883"/>
    <cellStyle name="표_★대합산단 기본조사서(08.11.11현재)_★대합산단 보상액 산정조서(09.08.07현재)" xfId="3599"/>
    <cellStyle name="표_★대합산단 기본조사서(08.11.11현재)_★대합산단 보상액 산정조서(09.08.07현재) 2" xfId="5884"/>
    <cellStyle name="표_★대합산단 기본조사서(08.11.11현재)_★대합산단 보상액 산정조서(09.08.07현재)_★대합산단 보상액 산정조서(10.08.06)" xfId="3600"/>
    <cellStyle name="표_★대합산단 기본조사서(08.11.11현재)_★대합산단 보상액 산정조서(09.08.07현재)_★대합산단 보상액 산정조서(10.08.06) 2" xfId="5885"/>
    <cellStyle name="표_★대합산단 기본조사서(08.11.11현재)_★대합산단 보상액 산정조서(09.08.07현재)_★대합산단 보상액 산정조서(10.08.06)_경산 기본조사서 결과 보고서(분묘)-12.07.26" xfId="3601"/>
    <cellStyle name="표_★대합산단 기본조사서(08.11.11현재)_★대합산단 보상액 산정조서(09.08.07현재)_★대합산단 보상액 산정조서(10.08.06)_경산 기본조사서 결과 보고서(영농)-2012.07.29" xfId="3602"/>
    <cellStyle name="표_★대합산단 기본조사서(08.11.11현재)_★대합산단 보상액 산정조서(09.08.07현재)_★대합산단 보상액 산정조서(10.08.06)_경산 기본조사서 결과 보고서-2012.07.17(분묘조서)최종" xfId="3603"/>
    <cellStyle name="표_★대합산단 기본조사서(08.11.11현재)_★대합산단 보상액 산정조서(09.08.07현재)_★대합산단 보상액 산정조서(10.08.06)_경산 기본조사서 결과 보고서-2012.07.18" xfId="3604"/>
    <cellStyle name="표_★대합산단 기본조사서(08.11.11현재)_★대합산단 보상액 산정조서(09.08.07현재)_★대합산단 보상액 산정조서(10.08.06)_경산 기본조사서 결과 보고서-2012.07.19(출력용)" xfId="3605"/>
    <cellStyle name="표_★대합산단 기본조사서(08.11.11현재)_★대합산단 보상액 산정조서(09.08.07현재)_★대합산단 보상액 산정조서(10.08.06)_경산 기본조사서 결과 보고서-2012.07.23" xfId="3606"/>
    <cellStyle name="표_★대합산단 기본조사서(08.11.11현재)_★대합산단 보상액 산정조서(09.08.07현재)_★대합산단 보상액 산정조서(10.08.06)_경산 기본조사서 결과 보고서-2012.07.28" xfId="3607"/>
    <cellStyle name="표_★대합산단 기본조사서(08.11.11현재)_★대합산단 보상액 산정조서(09.08.07현재)_★대합산단 보상액 산정조서(10.08.06)_경산 기본조사서 결과 보고서-2012.07.29" xfId="3608"/>
    <cellStyle name="표_★대합산단 기본조사서(08.11.11현재)_★대합산단 보상액 산정조서(09.08.07현재)_★대합산단 보상액 산정조서(10.08.06)_경산 기본조사서 결과 보고서-2012.07.30" xfId="3609"/>
    <cellStyle name="표_★대합산단 기본조사서(08.11.11현재)_★대합산단 보상액 산정조서(09.08.07현재)_★대합산단 보상액 산정조서(10.08.06)_경산 기본조사서 결과 보고서-2012.08.05" xfId="3610"/>
    <cellStyle name="표_★대합산단 기본조사서(08.11.11현재)_★대합산단 보상액 산정조서(09.08.07현재)_★대합산단 보상액 산정조서(10.08.06)_경산 전체토지조서 1(10.26일)" xfId="5886"/>
    <cellStyle name="표_★대합산단 기본조사서(08.11.11현재)_★대합산단 보상액 산정조서(09.08.07현재)_★대합산단 보상액 산정조서(10.08.06)_경산 전체토지조서 2(10.26일)" xfId="5887"/>
    <cellStyle name="표_★대합산단 기본조사서(08.11.11현재)_★대합산단 보상액 산정조서(09.08.07현재)_★대합산단 보상액 산정조서(10.08.06)_경산 전체토지조서-12.08.17" xfId="5888"/>
    <cellStyle name="표_★대합산단 기본조사서(08.11.11현재)_★대합산단 보상액 산정조서(09.08.07현재)_★대합산단 보상액 산정조서(10.08.06)_물건조서(1단계완료)-지번별수정" xfId="5889"/>
    <cellStyle name="표_★대합산단 기본조사서(08.11.11현재)_★대합산단 보상액 산정조서(09.08.07현재)_★대합산단 보상액 산정조서(10.08.06)_영농조서-수정.1024" xfId="5890"/>
    <cellStyle name="표_★대합산단 기본조사서(08.11.11현재)_★대합산단 보상액 산정조서(09.08.07현재)_★대합산단 보상액 산정조서(10.08.06)_토지조서(전체. 기본조사서 번호순)" xfId="5891"/>
    <cellStyle name="표_★대합산단 기본조사서(08.11.11현재)_★대합산단 보상액 산정조서(09.08.07현재)_경산 기본조사서 결과 보고서(분묘)-12.07.26" xfId="3611"/>
    <cellStyle name="표_★대합산단 기본조사서(08.11.11현재)_★대합산단 보상액 산정조서(09.08.07현재)_경산 기본조사서 결과 보고서(영농)-2012.07.29" xfId="3612"/>
    <cellStyle name="표_★대합산단 기본조사서(08.11.11현재)_★대합산단 보상액 산정조서(09.08.07현재)_경산 기본조사서 결과 보고서-2012.07.17(분묘조서)최종" xfId="3613"/>
    <cellStyle name="표_★대합산단 기본조사서(08.11.11현재)_★대합산단 보상액 산정조서(09.08.07현재)_경산 기본조사서 결과 보고서-2012.07.18" xfId="3614"/>
    <cellStyle name="표_★대합산단 기본조사서(08.11.11현재)_★대합산단 보상액 산정조서(09.08.07현재)_경산 기본조사서 결과 보고서-2012.07.19(출력용)" xfId="3615"/>
    <cellStyle name="표_★대합산단 기본조사서(08.11.11현재)_★대합산단 보상액 산정조서(09.08.07현재)_경산 기본조사서 결과 보고서-2012.07.23" xfId="3616"/>
    <cellStyle name="표_★대합산단 기본조사서(08.11.11현재)_★대합산단 보상액 산정조서(09.08.07현재)_경산 기본조사서 결과 보고서-2012.07.28" xfId="3617"/>
    <cellStyle name="표_★대합산단 기본조사서(08.11.11현재)_★대합산단 보상액 산정조서(09.08.07현재)_경산 기본조사서 결과 보고서-2012.07.29" xfId="3618"/>
    <cellStyle name="표_★대합산단 기본조사서(08.11.11현재)_★대합산단 보상액 산정조서(09.08.07현재)_경산 기본조사서 결과 보고서-2012.07.30" xfId="3619"/>
    <cellStyle name="표_★대합산단 기본조사서(08.11.11현재)_★대합산단 보상액 산정조서(09.08.07현재)_경산 기본조사서 결과 보고서-2012.08.05" xfId="3620"/>
    <cellStyle name="표_★대합산단 기본조사서(08.11.11현재)_★대합산단 보상액 산정조서(09.08.07현재)_경산 전체토지조서 1(10.26일)" xfId="5892"/>
    <cellStyle name="표_★대합산단 기본조사서(08.11.11현재)_★대합산단 보상액 산정조서(09.08.07현재)_경산 전체토지조서 2(10.26일)" xfId="5893"/>
    <cellStyle name="표_★대합산단 기본조사서(08.11.11현재)_★대합산단 보상액 산정조서(09.08.07현재)_경산 전체토지조서-12.08.17" xfId="5894"/>
    <cellStyle name="표_★대합산단 기본조사서(08.11.11현재)_★대합산단 보상액 산정조서(09.08.07현재)_물건조서(1단계완료)-지번별수정" xfId="5895"/>
    <cellStyle name="표_★대합산단 기본조사서(08.11.11현재)_★대합산단 보상액 산정조서(09.08.07현재)_영농조서-수정.1024" xfId="5896"/>
    <cellStyle name="표_★대합산단 기본조사서(08.11.11현재)_★대합산단 보상액 산정조서(09.08.07현재)_토지조서(전체. 기본조사서 번호순)" xfId="5897"/>
    <cellStyle name="표_★대합산단 기본조사서(08.11.11현재)_경산 기본조사서 결과 보고서-2012.07.17(분묘조서)최종" xfId="3621"/>
    <cellStyle name="표_★대합산단 기본조사서(08.11.11현재)_경산 기본조사서 결과 보고서-2012.07.17(분묘조서)최종 2" xfId="5898"/>
    <cellStyle name="표_★대합산단 기본조사서(08.11.11현재)_경산 기본조사서 결과 보고서-2012.07.17(분묘조서)최종_경산 기본조사서 결과 보고서(영농)-2012.07.29" xfId="3622"/>
    <cellStyle name="표_★대합산단 기본조사서(08.11.11현재)_경산 기본조사서 결과 보고서-2012.07.17(분묘조서)최종_경산 기본조사서 결과 보고서-2012.07.23" xfId="3623"/>
    <cellStyle name="표_★대합산단 기본조사서(08.11.11현재)_경산 기본조사서 결과 보고서-2012.07.17(분묘조서)최종_경산 기본조사서 결과 보고서-2012.07.29" xfId="3624"/>
    <cellStyle name="표_★대합산단 기본조사서(08.11.11현재)_경산 기본조사서 결과 보고서-2012.07.17(분묘조서)최종_경산 기본조사서 결과 보고서-2012.07.30" xfId="3625"/>
    <cellStyle name="표_★대합산단 기본조사서(08.11.11현재)_경산 기본조사서 결과 보고서-2012.07.17(분묘조서)최종_경산 기본조사서 결과 보고서-2012.08.05" xfId="3626"/>
    <cellStyle name="표_★대합산단 기본조사서(08.11.11현재)_경산 기본조사서 결과 보고서-2012.07.17(분묘조서)최종_물건조서(1단계완료)-지번별수정" xfId="5899"/>
    <cellStyle name="표_★대합산단 기본조사서(08.11.11현재)_경산 기본조사서 결과 보고서-2012.07.17(분묘조서)최종_영농조서-수정.1024" xfId="5900"/>
    <cellStyle name="표_★대합산단 기본조사서(08.11.11현재)_경산 기본조사서 결과 보고서-2012.07.18" xfId="3627"/>
    <cellStyle name="표_★대합산단 기본조사서(08.11.11현재)_경산 기본조사서 결과 보고서-2012.07.18 2" xfId="5901"/>
    <cellStyle name="표_★대합산단 기본조사서(08.11.11현재)_경산 기본조사서 결과 보고서-2012.07.18_경산 기본조사서 결과 보고서(영농)-2012.07.29" xfId="3628"/>
    <cellStyle name="표_★대합산단 기본조사서(08.11.11현재)_경산 기본조사서 결과 보고서-2012.07.18_경산 기본조사서 결과 보고서-2012.07.23" xfId="3629"/>
    <cellStyle name="표_★대합산단 기본조사서(08.11.11현재)_경산 기본조사서 결과 보고서-2012.07.18_경산 기본조사서 결과 보고서-2012.07.29" xfId="3630"/>
    <cellStyle name="표_★대합산단 기본조사서(08.11.11현재)_경산 기본조사서 결과 보고서-2012.07.18_경산 기본조사서 결과 보고서-2012.07.30" xfId="3631"/>
    <cellStyle name="표_★대합산단 기본조사서(08.11.11현재)_경산 기본조사서 결과 보고서-2012.07.18_경산 기본조사서 결과 보고서-2012.08.05" xfId="3632"/>
    <cellStyle name="표_★대합산단 기본조사서(08.11.11현재)_경산 기본조사서 결과 보고서-2012.07.18_물건조서(1단계완료)-지번별수정" xfId="5902"/>
    <cellStyle name="표_★대합산단 기본조사서(08.11.11현재)_경산 기본조사서 결과 보고서-2012.07.18_영농조서-수정.1024" xfId="5903"/>
    <cellStyle name="표_★대합산단 기본조사서(08.11.11현재)_대부포기각서 징구현황-09.12.14" xfId="3633"/>
    <cellStyle name="표_★대합산단 기본조사서(08.11.11현재)_대부포기각서 징구현황-09.12.14 2" xfId="5904"/>
    <cellStyle name="표_★대합산단 기본조사서(08.11.11현재)_대부포기각서 징구현황-09.12.14_경산 기본조사서 결과 보고서(분묘)-12.07.26" xfId="3634"/>
    <cellStyle name="표_★대합산단 기본조사서(08.11.11현재)_대부포기각서 징구현황-09.12.14_경산 기본조사서 결과 보고서(영농)-2012.07.29" xfId="3635"/>
    <cellStyle name="표_★대합산단 기본조사서(08.11.11현재)_대부포기각서 징구현황-09.12.14_경산 기본조사서 결과 보고서-2012.07.17(분묘조서)최종" xfId="3636"/>
    <cellStyle name="표_★대합산단 기본조사서(08.11.11현재)_대부포기각서 징구현황-09.12.14_경산 기본조사서 결과 보고서-2012.07.18" xfId="3637"/>
    <cellStyle name="표_★대합산단 기본조사서(08.11.11현재)_대부포기각서 징구현황-09.12.14_경산 기본조사서 결과 보고서-2012.07.19(출력용)" xfId="3638"/>
    <cellStyle name="표_★대합산단 기본조사서(08.11.11현재)_대부포기각서 징구현황-09.12.14_경산 기본조사서 결과 보고서-2012.07.23" xfId="3639"/>
    <cellStyle name="표_★대합산단 기본조사서(08.11.11현재)_대부포기각서 징구현황-09.12.14_경산 기본조사서 결과 보고서-2012.07.28" xfId="3640"/>
    <cellStyle name="표_★대합산단 기본조사서(08.11.11현재)_대부포기각서 징구현황-09.12.14_경산 기본조사서 결과 보고서-2012.07.29" xfId="3641"/>
    <cellStyle name="표_★대합산단 기본조사서(08.11.11현재)_대부포기각서 징구현황-09.12.14_경산 기본조사서 결과 보고서-2012.07.30" xfId="3642"/>
    <cellStyle name="표_★대합산단 기본조사서(08.11.11현재)_대부포기각서 징구현황-09.12.14_경산 기본조사서 결과 보고서-2012.08.05" xfId="3643"/>
    <cellStyle name="표_★대합산단 기본조사서(08.11.11현재)_대부포기각서 징구현황-09.12.14_경산 전체토지조서 1(10.26일)" xfId="5905"/>
    <cellStyle name="표_★대합산단 기본조사서(08.11.11현재)_대부포기각서 징구현황-09.12.14_경산 전체토지조서 2(10.26일)" xfId="5906"/>
    <cellStyle name="표_★대합산단 기본조사서(08.11.11현재)_대부포기각서 징구현황-09.12.14_경산 전체토지조서-12.08.17" xfId="5907"/>
    <cellStyle name="표_★대합산단 기본조사서(08.11.11현재)_대부포기각서 징구현황-09.12.14_물건조서(1단계완료)-지번별수정" xfId="5908"/>
    <cellStyle name="표_★대합산단 기본조사서(08.11.11현재)_대부포기각서 징구현황-09.12.14_영농조서-수정.1024" xfId="5909"/>
    <cellStyle name="표_★대합산단 기본조사서(08.11.11현재)_대부포기각서 징구현황-09.12.14_토지조서(전체. 기본조사서 번호순)" xfId="5910"/>
    <cellStyle name="표_★대합산단 기본조사서(08.11.11현재)_대합산단 국공유지 산정조서 - 정산용" xfId="3644"/>
    <cellStyle name="표_★대합산단 기본조사서(08.11.11현재)_대합산단 국공유지 산정조서 - 정산용 2" xfId="5911"/>
    <cellStyle name="표_★대합산단 기본조사서(08.11.11현재)_대합산단 국공유지 산정조서 - 정산용_경산 기본조사서 결과 보고서(분묘)-12.07.26" xfId="3645"/>
    <cellStyle name="표_★대합산단 기본조사서(08.11.11현재)_대합산단 국공유지 산정조서 - 정산용_경산 기본조사서 결과 보고서(영농)-2012.07.29" xfId="3646"/>
    <cellStyle name="표_★대합산단 기본조사서(08.11.11현재)_대합산단 국공유지 산정조서 - 정산용_경산 기본조사서 결과 보고서-2012.07.17(분묘조서)최종" xfId="3647"/>
    <cellStyle name="표_★대합산단 기본조사서(08.11.11현재)_대합산단 국공유지 산정조서 - 정산용_경산 기본조사서 결과 보고서-2012.07.18" xfId="3648"/>
    <cellStyle name="표_★대합산단 기본조사서(08.11.11현재)_대합산단 국공유지 산정조서 - 정산용_경산 기본조사서 결과 보고서-2012.07.19(출력용)" xfId="3649"/>
    <cellStyle name="표_★대합산단 기본조사서(08.11.11현재)_대합산단 국공유지 산정조서 - 정산용_경산 기본조사서 결과 보고서-2012.07.23" xfId="3650"/>
    <cellStyle name="표_★대합산단 기본조사서(08.11.11현재)_대합산단 국공유지 산정조서 - 정산용_경산 기본조사서 결과 보고서-2012.07.28" xfId="3651"/>
    <cellStyle name="표_★대합산단 기본조사서(08.11.11현재)_대합산단 국공유지 산정조서 - 정산용_경산 기본조사서 결과 보고서-2012.07.29" xfId="3652"/>
    <cellStyle name="표_★대합산단 기본조사서(08.11.11현재)_대합산단 국공유지 산정조서 - 정산용_경산 기본조사서 결과 보고서-2012.07.30" xfId="3653"/>
    <cellStyle name="표_★대합산단 기본조사서(08.11.11현재)_대합산단 국공유지 산정조서 - 정산용_경산 기본조사서 결과 보고서-2012.08.05" xfId="3654"/>
    <cellStyle name="표_★대합산단 기본조사서(08.11.11현재)_대합산단 국공유지 산정조서 - 정산용_경산 전체토지조서 1(10.26일)" xfId="5912"/>
    <cellStyle name="표_★대합산단 기본조사서(08.11.11현재)_대합산단 국공유지 산정조서 - 정산용_경산 전체토지조서 2(10.26일)" xfId="5913"/>
    <cellStyle name="표_★대합산단 기본조사서(08.11.11현재)_대합산단 국공유지 산정조서 - 정산용_경산 전체토지조서-12.08.17" xfId="5914"/>
    <cellStyle name="표_★대합산단 기본조사서(08.11.11현재)_대합산단 국공유지 산정조서 - 정산용_물건조서(1단계완료)-지번별수정" xfId="5915"/>
    <cellStyle name="표_★대합산단 기본조사서(08.11.11현재)_대합산단 국공유지 산정조서 - 정산용_영농조서-수정.1024" xfId="5916"/>
    <cellStyle name="표_★대합산단 기본조사서(08.11.11현재)_대합산단 국공유지 산정조서 - 정산용_토지조서(전체. 기본조사서 번호순)" xfId="5917"/>
    <cellStyle name="표_★대합산단 기본조사서(08.11.11현재)_대합산단 보상액 산정조서(10.01.27현재)" xfId="3655"/>
    <cellStyle name="표_★대합산단 기본조사서(08.11.11현재)_대합산단 보상액 산정조서(10.01.27현재)_경산 기본조사서 결과 보고서-2012.07.17(분묘조서)최종" xfId="3656"/>
    <cellStyle name="표_★대합산단 기본조사서(08.11.11현재)_대합산단 보상액 산정조서(10.01.27현재)_경산 기본조사서 결과 보고서-2012.07.17(분묘조서)최종 2" xfId="5918"/>
    <cellStyle name="표_★대합산단 기본조사서(08.11.11현재)_대합산단 보상액 산정조서(10.01.27현재)_경산 기본조사서 결과 보고서-2012.07.17(분묘조서)최종_경산 기본조사서 결과 보고서(영농)-2012.07.29" xfId="3657"/>
    <cellStyle name="표_★대합산단 기본조사서(08.11.11현재)_대합산단 보상액 산정조서(10.01.27현재)_경산 기본조사서 결과 보고서-2012.07.17(분묘조서)최종_경산 기본조사서 결과 보고서-2012.07.23" xfId="3658"/>
    <cellStyle name="표_★대합산단 기본조사서(08.11.11현재)_대합산단 보상액 산정조서(10.01.27현재)_경산 기본조사서 결과 보고서-2012.07.17(분묘조서)최종_경산 기본조사서 결과 보고서-2012.07.29" xfId="3659"/>
    <cellStyle name="표_★대합산단 기본조사서(08.11.11현재)_대합산단 보상액 산정조서(10.01.27현재)_경산 기본조사서 결과 보고서-2012.07.17(분묘조서)최종_경산 기본조사서 결과 보고서-2012.07.30" xfId="3660"/>
    <cellStyle name="표_★대합산단 기본조사서(08.11.11현재)_대합산단 보상액 산정조서(10.01.27현재)_경산 기본조사서 결과 보고서-2012.07.17(분묘조서)최종_경산 기본조사서 결과 보고서-2012.08.05" xfId="3661"/>
    <cellStyle name="표_★대합산단 기본조사서(08.11.11현재)_대합산단 보상액 산정조서(10.01.27현재)_경산 기본조사서 결과 보고서-2012.07.17(분묘조서)최종_물건조서(1단계완료)-지번별수정" xfId="5919"/>
    <cellStyle name="표_★대합산단 기본조사서(08.11.11현재)_대합산단 보상액 산정조서(10.01.27현재)_경산 기본조사서 결과 보고서-2012.07.17(분묘조서)최종_영농조서-수정.1024" xfId="5920"/>
    <cellStyle name="표_★대합산단 기본조사서(08.11.11현재)_대합산단 보상액 산정조서(10.01.27현재)_경산 기본조사서 결과 보고서-2012.07.18" xfId="3662"/>
    <cellStyle name="표_★대합산단 기본조사서(08.11.11현재)_대합산단 보상액 산정조서(10.01.27현재)_경산 기본조사서 결과 보고서-2012.07.18 2" xfId="5921"/>
    <cellStyle name="표_★대합산단 기본조사서(08.11.11현재)_대합산단 보상액 산정조서(10.01.27현재)_경산 기본조사서 결과 보고서-2012.07.18_경산 기본조사서 결과 보고서(영농)-2012.07.29" xfId="3663"/>
    <cellStyle name="표_★대합산단 기본조사서(08.11.11현재)_대합산단 보상액 산정조서(10.01.27현재)_경산 기본조사서 결과 보고서-2012.07.18_경산 기본조사서 결과 보고서-2012.07.23" xfId="3664"/>
    <cellStyle name="표_★대합산단 기본조사서(08.11.11현재)_대합산단 보상액 산정조서(10.01.27현재)_경산 기본조사서 결과 보고서-2012.07.18_경산 기본조사서 결과 보고서-2012.07.29" xfId="3665"/>
    <cellStyle name="표_★대합산단 기본조사서(08.11.11현재)_대합산단 보상액 산정조서(10.01.27현재)_경산 기본조사서 결과 보고서-2012.07.18_경산 기본조사서 결과 보고서-2012.07.30" xfId="3666"/>
    <cellStyle name="표_★대합산단 기본조사서(08.11.11현재)_대합산단 보상액 산정조서(10.01.27현재)_경산 기본조사서 결과 보고서-2012.07.18_경산 기본조사서 결과 보고서-2012.08.05" xfId="3667"/>
    <cellStyle name="표_★대합산단 기본조사서(08.11.11현재)_대합산단 보상액 산정조서(10.01.27현재)_경산 기본조사서 결과 보고서-2012.07.18_물건조서(1단계완료)-지번별수정" xfId="5922"/>
    <cellStyle name="표_★대합산단 기본조사서(08.11.11현재)_대합산단 보상액 산정조서(10.01.27현재)_경산 기본조사서 결과 보고서-2012.07.18_영농조서-수정.1024" xfId="5923"/>
    <cellStyle name="표_★대합산단 기본조사서(08.11.11현재)_대합산단 보상액 산정조서(10.08.12현재)" xfId="3668"/>
    <cellStyle name="표_★대합산단 기본조사서(08.11.11현재)_대합산단 보상액 산정조서(10.08.12현재)_경산 기본조사서 결과 보고서-2012.07.17(분묘조서)최종" xfId="3669"/>
    <cellStyle name="표_★대합산단 기본조사서(08.11.11현재)_대합산단 보상액 산정조서(10.08.12현재)_경산 기본조사서 결과 보고서-2012.07.17(분묘조서)최종 2" xfId="5924"/>
    <cellStyle name="표_★대합산단 기본조사서(08.11.11현재)_대합산단 보상액 산정조서(10.08.12현재)_경산 기본조사서 결과 보고서-2012.07.17(분묘조서)최종_경산 기본조사서 결과 보고서(영농)-2012.07.29" xfId="3670"/>
    <cellStyle name="표_★대합산단 기본조사서(08.11.11현재)_대합산단 보상액 산정조서(10.08.12현재)_경산 기본조사서 결과 보고서-2012.07.17(분묘조서)최종_경산 기본조사서 결과 보고서-2012.07.23" xfId="3671"/>
    <cellStyle name="표_★대합산단 기본조사서(08.11.11현재)_대합산단 보상액 산정조서(10.08.12현재)_경산 기본조사서 결과 보고서-2012.07.17(분묘조서)최종_경산 기본조사서 결과 보고서-2012.07.29" xfId="3672"/>
    <cellStyle name="표_★대합산단 기본조사서(08.11.11현재)_대합산단 보상액 산정조서(10.08.12현재)_경산 기본조사서 결과 보고서-2012.07.17(분묘조서)최종_경산 기본조사서 결과 보고서-2012.07.30" xfId="3673"/>
    <cellStyle name="표_★대합산단 기본조사서(08.11.11현재)_대합산단 보상액 산정조서(10.08.12현재)_경산 기본조사서 결과 보고서-2012.07.17(분묘조서)최종_경산 기본조사서 결과 보고서-2012.08.05" xfId="3674"/>
    <cellStyle name="표_★대합산단 기본조사서(08.11.11현재)_대합산단 보상액 산정조서(10.08.12현재)_경산 기본조사서 결과 보고서-2012.07.17(분묘조서)최종_물건조서(1단계완료)-지번별수정" xfId="5925"/>
    <cellStyle name="표_★대합산단 기본조사서(08.11.11현재)_대합산단 보상액 산정조서(10.08.12현재)_경산 기본조사서 결과 보고서-2012.07.17(분묘조서)최종_영농조서-수정.1024" xfId="5926"/>
    <cellStyle name="표_★대합산단 기본조사서(08.11.11현재)_대합산단 보상액 산정조서(10.08.12현재)_경산 기본조사서 결과 보고서-2012.07.18" xfId="3675"/>
    <cellStyle name="표_★대합산단 기본조사서(08.11.11현재)_대합산단 보상액 산정조서(10.08.12현재)_경산 기본조사서 결과 보고서-2012.07.18 2" xfId="5927"/>
    <cellStyle name="표_★대합산단 기본조사서(08.11.11현재)_대합산단 보상액 산정조서(10.08.12현재)_경산 기본조사서 결과 보고서-2012.07.18_경산 기본조사서 결과 보고서(영농)-2012.07.29" xfId="3676"/>
    <cellStyle name="표_★대합산단 기본조사서(08.11.11현재)_대합산단 보상액 산정조서(10.08.12현재)_경산 기본조사서 결과 보고서-2012.07.18_경산 기본조사서 결과 보고서-2012.07.23" xfId="3677"/>
    <cellStyle name="표_★대합산단 기본조사서(08.11.11현재)_대합산단 보상액 산정조서(10.08.12현재)_경산 기본조사서 결과 보고서-2012.07.18_경산 기본조사서 결과 보고서-2012.07.29" xfId="3678"/>
    <cellStyle name="표_★대합산단 기본조사서(08.11.11현재)_대합산단 보상액 산정조서(10.08.12현재)_경산 기본조사서 결과 보고서-2012.07.18_경산 기본조사서 결과 보고서-2012.07.30" xfId="3679"/>
    <cellStyle name="표_★대합산단 기본조사서(08.11.11현재)_대합산단 보상액 산정조서(10.08.12현재)_경산 기본조사서 결과 보고서-2012.07.18_경산 기본조사서 결과 보고서-2012.08.05" xfId="3680"/>
    <cellStyle name="표_★대합산단 기본조사서(08.11.11현재)_대합산단 보상액 산정조서(10.08.12현재)_경산 기본조사서 결과 보고서-2012.07.18_물건조서(1단계완료)-지번별수정" xfId="5928"/>
    <cellStyle name="표_★대합산단 기본조사서(08.11.11현재)_대합산단 보상액 산정조서(10.08.12현재)_경산 기본조사서 결과 보고서-2012.07.18_영농조서-수정.1024" xfId="5929"/>
    <cellStyle name="표_★대합산단 기본조사서(08.11.11현재)_대합산단 보상액산정조서(등기일자기입, 10.08.06)" xfId="3681"/>
    <cellStyle name="표_★대합산단 기본조사서(08.11.11현재)_대합산단 보상액산정조서(등기일자기입, 10.08.06) 2" xfId="5930"/>
    <cellStyle name="표_★대합산단 기본조사서(08.11.11현재)_대합산단 보상액산정조서(등기일자기입, 10.08.06)_경산 기본조사서 결과 보고서(분묘)-12.07.26" xfId="3682"/>
    <cellStyle name="표_★대합산단 기본조사서(08.11.11현재)_대합산단 보상액산정조서(등기일자기입, 10.08.06)_경산 기본조사서 결과 보고서(영농)-2012.07.29" xfId="3683"/>
    <cellStyle name="표_★대합산단 기본조사서(08.11.11현재)_대합산단 보상액산정조서(등기일자기입, 10.08.06)_경산 기본조사서 결과 보고서-2012.07.17(분묘조서)최종" xfId="3684"/>
    <cellStyle name="표_★대합산단 기본조사서(08.11.11현재)_대합산단 보상액산정조서(등기일자기입, 10.08.06)_경산 기본조사서 결과 보고서-2012.07.18" xfId="3685"/>
    <cellStyle name="표_★대합산단 기본조사서(08.11.11현재)_대합산단 보상액산정조서(등기일자기입, 10.08.06)_경산 기본조사서 결과 보고서-2012.07.19(출력용)" xfId="3686"/>
    <cellStyle name="표_★대합산단 기본조사서(08.11.11현재)_대합산단 보상액산정조서(등기일자기입, 10.08.06)_경산 기본조사서 결과 보고서-2012.07.23" xfId="3687"/>
    <cellStyle name="표_★대합산단 기본조사서(08.11.11현재)_대합산단 보상액산정조서(등기일자기입, 10.08.06)_경산 기본조사서 결과 보고서-2012.07.28" xfId="3688"/>
    <cellStyle name="표_★대합산단 기본조사서(08.11.11현재)_대합산단 보상액산정조서(등기일자기입, 10.08.06)_경산 기본조사서 결과 보고서-2012.07.29" xfId="3689"/>
    <cellStyle name="표_★대합산단 기본조사서(08.11.11현재)_대합산단 보상액산정조서(등기일자기입, 10.08.06)_경산 기본조사서 결과 보고서-2012.07.30" xfId="3690"/>
    <cellStyle name="표_★대합산단 기본조사서(08.11.11현재)_대합산단 보상액산정조서(등기일자기입, 10.08.06)_경산 기본조사서 결과 보고서-2012.08.05" xfId="3691"/>
    <cellStyle name="표_★대합산단 기본조사서(08.11.11현재)_대합산단 보상액산정조서(등기일자기입, 10.08.06)_경산 전체토지조서 1(10.26일)" xfId="5931"/>
    <cellStyle name="표_★대합산단 기본조사서(08.11.11현재)_대합산단 보상액산정조서(등기일자기입, 10.08.06)_경산 전체토지조서 2(10.26일)" xfId="5932"/>
    <cellStyle name="표_★대합산단 기본조사서(08.11.11현재)_대합산단 보상액산정조서(등기일자기입, 10.08.06)_경산 전체토지조서-12.08.17" xfId="5933"/>
    <cellStyle name="표_★대합산단 기본조사서(08.11.11현재)_대합산단 보상액산정조서(등기일자기입, 10.08.06)_물건조서(1단계완료)-지번별수정" xfId="5934"/>
    <cellStyle name="표_★대합산단 기본조사서(08.11.11현재)_대합산단 보상액산정조서(등기일자기입, 10.08.06)_영농조서-수정.1024" xfId="5935"/>
    <cellStyle name="표_★대합산단 기본조사서(08.11.11현재)_대합산단 보상액산정조서(등기일자기입, 10.08.06)_토지조서(전체. 기본조사서 번호순)" xfId="5936"/>
    <cellStyle name="표_★대합산단 기본조사서(08.11.11현재)_대합산단 보상액산정조서(등기일자기입, 10.08.07)" xfId="3692"/>
    <cellStyle name="표_★대합산단 기본조사서(08.11.11현재)_대합산단 보상액산정조서(등기일자기입, 10.08.07) 2" xfId="5937"/>
    <cellStyle name="표_★대합산단 기본조사서(08.11.11현재)_대합산단 보상액산정조서(등기일자기입, 10.08.07)_경산 기본조사서 결과 보고서(분묘)-12.07.26" xfId="3693"/>
    <cellStyle name="표_★대합산단 기본조사서(08.11.11현재)_대합산단 보상액산정조서(등기일자기입, 10.08.07)_경산 기본조사서 결과 보고서(영농)-2012.07.29" xfId="3694"/>
    <cellStyle name="표_★대합산단 기본조사서(08.11.11현재)_대합산단 보상액산정조서(등기일자기입, 10.08.07)_경산 기본조사서 결과 보고서-2012.07.17(분묘조서)최종" xfId="3695"/>
    <cellStyle name="표_★대합산단 기본조사서(08.11.11현재)_대합산단 보상액산정조서(등기일자기입, 10.08.07)_경산 기본조사서 결과 보고서-2012.07.18" xfId="3696"/>
    <cellStyle name="표_★대합산단 기본조사서(08.11.11현재)_대합산단 보상액산정조서(등기일자기입, 10.08.07)_경산 기본조사서 결과 보고서-2012.07.19(출력용)" xfId="3697"/>
    <cellStyle name="표_★대합산단 기본조사서(08.11.11현재)_대합산단 보상액산정조서(등기일자기입, 10.08.07)_경산 기본조사서 결과 보고서-2012.07.23" xfId="3698"/>
    <cellStyle name="표_★대합산단 기본조사서(08.11.11현재)_대합산단 보상액산정조서(등기일자기입, 10.08.07)_경산 기본조사서 결과 보고서-2012.07.28" xfId="3699"/>
    <cellStyle name="표_★대합산단 기본조사서(08.11.11현재)_대합산단 보상액산정조서(등기일자기입, 10.08.07)_경산 기본조사서 결과 보고서-2012.07.29" xfId="3700"/>
    <cellStyle name="표_★대합산단 기본조사서(08.11.11현재)_대합산단 보상액산정조서(등기일자기입, 10.08.07)_경산 기본조사서 결과 보고서-2012.07.30" xfId="3701"/>
    <cellStyle name="표_★대합산단 기본조사서(08.11.11현재)_대합산단 보상액산정조서(등기일자기입, 10.08.07)_경산 기본조사서 결과 보고서-2012.08.05" xfId="3702"/>
    <cellStyle name="표_★대합산단 기본조사서(08.11.11현재)_대합산단 보상액산정조서(등기일자기입, 10.08.07)_경산 전체토지조서 1(10.26일)" xfId="5938"/>
    <cellStyle name="표_★대합산단 기본조사서(08.11.11현재)_대합산단 보상액산정조서(등기일자기입, 10.08.07)_경산 전체토지조서 2(10.26일)" xfId="5939"/>
    <cellStyle name="표_★대합산단 기본조사서(08.11.11현재)_대합산단 보상액산정조서(등기일자기입, 10.08.07)_경산 전체토지조서-12.08.17" xfId="5940"/>
    <cellStyle name="표_★대합산단 기본조사서(08.11.11현재)_대합산단 보상액산정조서(등기일자기입, 10.08.07)_물건조서(1단계완료)-지번별수정" xfId="5941"/>
    <cellStyle name="표_★대합산단 기본조사서(08.11.11현재)_대합산단 보상액산정조서(등기일자기입, 10.08.07)_영농조서-수정.1024" xfId="5942"/>
    <cellStyle name="표_★대합산단 기본조사서(08.11.11현재)_대합산단 보상액산정조서(등기일자기입, 10.08.07)_토지조서(전체. 기본조사서 번호순)" xfId="5943"/>
    <cellStyle name="표_★대합산단 기본조사서(08.11.11현재)_대합산단 토지,물건 총괄표(09.08.01) 자료" xfId="3703"/>
    <cellStyle name="표_★대합산단 기본조사서(08.11.11현재)_대합산단 토지,물건 총괄표(09.08.01) 자료 2" xfId="5944"/>
    <cellStyle name="표_★대합산단 기본조사서(08.11.11현재)_대합산단 토지,물건 총괄표(09.08.01) 자료_경산 기본조사서 결과 보고서(분묘)-12.07.26" xfId="3704"/>
    <cellStyle name="표_★대합산단 기본조사서(08.11.11현재)_대합산단 토지,물건 총괄표(09.08.01) 자료_경산 기본조사서 결과 보고서(영농)-2012.07.29" xfId="3705"/>
    <cellStyle name="표_★대합산단 기본조사서(08.11.11현재)_대합산단 토지,물건 총괄표(09.08.01) 자료_경산 기본조사서 결과 보고서-2012.07.17(분묘조서)최종" xfId="3706"/>
    <cellStyle name="표_★대합산단 기본조사서(08.11.11현재)_대합산단 토지,물건 총괄표(09.08.01) 자료_경산 기본조사서 결과 보고서-2012.07.18" xfId="3707"/>
    <cellStyle name="표_★대합산단 기본조사서(08.11.11현재)_대합산단 토지,물건 총괄표(09.08.01) 자료_경산 기본조사서 결과 보고서-2012.07.19(출력용)" xfId="3708"/>
    <cellStyle name="표_★대합산단 기본조사서(08.11.11현재)_대합산단 토지,물건 총괄표(09.08.01) 자료_경산 기본조사서 결과 보고서-2012.07.23" xfId="3709"/>
    <cellStyle name="표_★대합산단 기본조사서(08.11.11현재)_대합산단 토지,물건 총괄표(09.08.01) 자료_경산 기본조사서 결과 보고서-2012.07.28" xfId="3710"/>
    <cellStyle name="표_★대합산단 기본조사서(08.11.11현재)_대합산단 토지,물건 총괄표(09.08.01) 자료_경산 기본조사서 결과 보고서-2012.07.29" xfId="3711"/>
    <cellStyle name="표_★대합산단 기본조사서(08.11.11현재)_대합산단 토지,물건 총괄표(09.08.01) 자료_경산 기본조사서 결과 보고서-2012.07.30" xfId="3712"/>
    <cellStyle name="표_★대합산단 기본조사서(08.11.11현재)_대합산단 토지,물건 총괄표(09.08.01) 자료_경산 기본조사서 결과 보고서-2012.08.05" xfId="3713"/>
    <cellStyle name="표_★대합산단 기본조사서(08.11.11현재)_대합산단 토지,물건 총괄표(09.08.01) 자료_경산 전체토지조서 1(10.26일)" xfId="5945"/>
    <cellStyle name="표_★대합산단 기본조사서(08.11.11현재)_대합산단 토지,물건 총괄표(09.08.01) 자료_경산 전체토지조서 2(10.26일)" xfId="5946"/>
    <cellStyle name="표_★대합산단 기본조사서(08.11.11현재)_대합산단 토지,물건 총괄표(09.08.01) 자료_경산 전체토지조서-12.08.17" xfId="5947"/>
    <cellStyle name="표_★대합산단 기본조사서(08.11.11현재)_대합산단 토지,물건 총괄표(09.08.01) 자료_물건조서(1단계완료)-지번별수정" xfId="5948"/>
    <cellStyle name="표_★대합산단 기본조사서(08.11.11현재)_대합산단 토지,물건 총괄표(09.08.01) 자료_영농조서-수정.1024" xfId="5949"/>
    <cellStyle name="표_★대합산단 기본조사서(08.11.11현재)_대합산단 토지,물건 총괄표(09.08.01) 자료_토지조서(전체. 기본조사서 번호순)" xfId="5950"/>
    <cellStyle name="표_★대합산단 기본조사서(08.11.11현재)_대합산단 편입물건 총괄표(09.08.01)" xfId="3714"/>
    <cellStyle name="표_★대합산단 기본조사서(08.11.11현재)_대합산단 편입물건 총괄표(09.08.01)_경산 기본조사서 결과 보고서-2012.07.17(분묘조서)최종" xfId="3715"/>
    <cellStyle name="표_★대합산단 기본조사서(08.11.11현재)_대합산단 편입물건 총괄표(09.08.01)_경산 기본조사서 결과 보고서-2012.07.17(분묘조서)최종 2" xfId="5951"/>
    <cellStyle name="표_★대합산단 기본조사서(08.11.11현재)_대합산단 편입물건 총괄표(09.08.01)_경산 기본조사서 결과 보고서-2012.07.17(분묘조서)최종_경산 기본조사서 결과 보고서(영농)-2012.07.29" xfId="3716"/>
    <cellStyle name="표_★대합산단 기본조사서(08.11.11현재)_대합산단 편입물건 총괄표(09.08.01)_경산 기본조사서 결과 보고서-2012.07.17(분묘조서)최종_경산 기본조사서 결과 보고서-2012.07.23" xfId="3717"/>
    <cellStyle name="표_★대합산단 기본조사서(08.11.11현재)_대합산단 편입물건 총괄표(09.08.01)_경산 기본조사서 결과 보고서-2012.07.17(분묘조서)최종_경산 기본조사서 결과 보고서-2012.07.29" xfId="3718"/>
    <cellStyle name="표_★대합산단 기본조사서(08.11.11현재)_대합산단 편입물건 총괄표(09.08.01)_경산 기본조사서 결과 보고서-2012.07.17(분묘조서)최종_경산 기본조사서 결과 보고서-2012.07.30" xfId="3719"/>
    <cellStyle name="표_★대합산단 기본조사서(08.11.11현재)_대합산단 편입물건 총괄표(09.08.01)_경산 기본조사서 결과 보고서-2012.07.17(분묘조서)최종_경산 기본조사서 결과 보고서-2012.08.05" xfId="3720"/>
    <cellStyle name="표_★대합산단 기본조사서(08.11.11현재)_대합산단 편입물건 총괄표(09.08.01)_경산 기본조사서 결과 보고서-2012.07.17(분묘조서)최종_물건조서(1단계완료)-지번별수정" xfId="5952"/>
    <cellStyle name="표_★대합산단 기본조사서(08.11.11현재)_대합산단 편입물건 총괄표(09.08.01)_경산 기본조사서 결과 보고서-2012.07.17(분묘조서)최종_영농조서-수정.1024" xfId="5953"/>
    <cellStyle name="표_★대합산단 기본조사서(08.11.11현재)_대합산단 편입물건 총괄표(09.08.01)_경산 기본조사서 결과 보고서-2012.07.18" xfId="3721"/>
    <cellStyle name="표_★대합산단 기본조사서(08.11.11현재)_대합산단 편입물건 총괄표(09.08.01)_경산 기본조사서 결과 보고서-2012.07.18 2" xfId="5954"/>
    <cellStyle name="표_★대합산단 기본조사서(08.11.11현재)_대합산단 편입물건 총괄표(09.08.01)_경산 기본조사서 결과 보고서-2012.07.18_경산 기본조사서 결과 보고서(영농)-2012.07.29" xfId="3722"/>
    <cellStyle name="표_★대합산단 기본조사서(08.11.11현재)_대합산단 편입물건 총괄표(09.08.01)_경산 기본조사서 결과 보고서-2012.07.18_경산 기본조사서 결과 보고서-2012.07.23" xfId="3723"/>
    <cellStyle name="표_★대합산단 기본조사서(08.11.11현재)_대합산단 편입물건 총괄표(09.08.01)_경산 기본조사서 결과 보고서-2012.07.18_경산 기본조사서 결과 보고서-2012.07.29" xfId="3724"/>
    <cellStyle name="표_★대합산단 기본조사서(08.11.11현재)_대합산단 편입물건 총괄표(09.08.01)_경산 기본조사서 결과 보고서-2012.07.18_경산 기본조사서 결과 보고서-2012.07.30" xfId="3725"/>
    <cellStyle name="표_★대합산단 기본조사서(08.11.11현재)_대합산단 편입물건 총괄표(09.08.01)_경산 기본조사서 결과 보고서-2012.07.18_경산 기본조사서 결과 보고서-2012.08.05" xfId="3726"/>
    <cellStyle name="표_★대합산단 기본조사서(08.11.11현재)_대합산단 편입물건 총괄표(09.08.01)_경산 기본조사서 결과 보고서-2012.07.18_물건조서(1단계완료)-지번별수정" xfId="5955"/>
    <cellStyle name="표_★대합산단 기본조사서(08.11.11현재)_대합산단 편입물건 총괄표(09.08.01)_경산 기본조사서 결과 보고서-2012.07.18_영농조서-수정.1024" xfId="5956"/>
    <cellStyle name="표_★대합산단 기본조사서(10.08.13)" xfId="3727"/>
    <cellStyle name="표_★대합산단 기본조사서(10.08.13)_경산 기본조사서 결과 보고서-2012.07.17(분묘조서)최종" xfId="3728"/>
    <cellStyle name="표_★대합산단 기본조사서(10.08.13)_경산 기본조사서 결과 보고서-2012.07.17(분묘조서)최종 2" xfId="5957"/>
    <cellStyle name="표_★대합산단 기본조사서(10.08.13)_경산 기본조사서 결과 보고서-2012.07.17(분묘조서)최종_경산 기본조사서 결과 보고서(영농)-2012.07.29" xfId="3729"/>
    <cellStyle name="표_★대합산단 기본조사서(10.08.13)_경산 기본조사서 결과 보고서-2012.07.17(분묘조서)최종_경산 기본조사서 결과 보고서-2012.07.23" xfId="3730"/>
    <cellStyle name="표_★대합산단 기본조사서(10.08.13)_경산 기본조사서 결과 보고서-2012.07.17(분묘조서)최종_경산 기본조사서 결과 보고서-2012.07.29" xfId="3731"/>
    <cellStyle name="표_★대합산단 기본조사서(10.08.13)_경산 기본조사서 결과 보고서-2012.07.17(분묘조서)최종_경산 기본조사서 결과 보고서-2012.07.30" xfId="3732"/>
    <cellStyle name="표_★대합산단 기본조사서(10.08.13)_경산 기본조사서 결과 보고서-2012.07.17(분묘조서)최종_경산 기본조사서 결과 보고서-2012.08.05" xfId="3733"/>
    <cellStyle name="표_★대합산단 기본조사서(10.08.13)_경산 기본조사서 결과 보고서-2012.07.17(분묘조서)최종_물건조서(1단계완료)-지번별수정" xfId="5958"/>
    <cellStyle name="표_★대합산단 기본조사서(10.08.13)_경산 기본조사서 결과 보고서-2012.07.17(분묘조서)최종_영농조서-수정.1024" xfId="5959"/>
    <cellStyle name="표_★대합산단 기본조사서(10.08.13)_경산 기본조사서 결과 보고서-2012.07.18" xfId="3734"/>
    <cellStyle name="표_★대합산단 기본조사서(10.08.13)_경산 기본조사서 결과 보고서-2012.07.18 2" xfId="5960"/>
    <cellStyle name="표_★대합산단 기본조사서(10.08.13)_경산 기본조사서 결과 보고서-2012.07.18_경산 기본조사서 결과 보고서(영농)-2012.07.29" xfId="3735"/>
    <cellStyle name="표_★대합산단 기본조사서(10.08.13)_경산 기본조사서 결과 보고서-2012.07.18_경산 기본조사서 결과 보고서-2012.07.23" xfId="3736"/>
    <cellStyle name="표_★대합산단 기본조사서(10.08.13)_경산 기본조사서 결과 보고서-2012.07.18_경산 기본조사서 결과 보고서-2012.07.29" xfId="3737"/>
    <cellStyle name="표_★대합산단 기본조사서(10.08.13)_경산 기본조사서 결과 보고서-2012.07.18_경산 기본조사서 결과 보고서-2012.07.30" xfId="3738"/>
    <cellStyle name="표_★대합산단 기본조사서(10.08.13)_경산 기본조사서 결과 보고서-2012.07.18_경산 기본조사서 결과 보고서-2012.08.05" xfId="3739"/>
    <cellStyle name="표_★대합산단 기본조사서(10.08.13)_경산 기본조사서 결과 보고서-2012.07.18_물건조서(1단계완료)-지번별수정" xfId="5961"/>
    <cellStyle name="표_★대합산단 기본조사서(10.08.13)_경산 기본조사서 결과 보고서-2012.07.18_영농조서-수정.1024" xfId="5962"/>
    <cellStyle name="표_★대합산단 보상액 산정조서(09.08.07현재)" xfId="3740"/>
    <cellStyle name="표_★대합산단 보상액 산정조서(09.08.07현재) 2" xfId="5963"/>
    <cellStyle name="표_★대합산단 보상액 산정조서(09.08.07현재)_★대합산단 보상액 산정조서(10.08.06)" xfId="3741"/>
    <cellStyle name="표_★대합산단 보상액 산정조서(09.08.07현재)_★대합산단 보상액 산정조서(10.08.06) 2" xfId="5964"/>
    <cellStyle name="표_★대합산단 보상액 산정조서(09.08.07현재)_★대합산단 보상액 산정조서(10.08.06)_경산 기본조사서 결과 보고서(분묘)-12.07.26" xfId="3742"/>
    <cellStyle name="표_★대합산단 보상액 산정조서(09.08.07현재)_★대합산단 보상액 산정조서(10.08.06)_경산 기본조사서 결과 보고서(영농)-2012.07.29" xfId="3743"/>
    <cellStyle name="표_★대합산단 보상액 산정조서(09.08.07현재)_★대합산단 보상액 산정조서(10.08.06)_경산 기본조사서 결과 보고서-2012.07.17(분묘조서)최종" xfId="3744"/>
    <cellStyle name="표_★대합산단 보상액 산정조서(09.08.07현재)_★대합산단 보상액 산정조서(10.08.06)_경산 기본조사서 결과 보고서-2012.07.18" xfId="3745"/>
    <cellStyle name="표_★대합산단 보상액 산정조서(09.08.07현재)_★대합산단 보상액 산정조서(10.08.06)_경산 기본조사서 결과 보고서-2012.07.19(출력용)" xfId="3746"/>
    <cellStyle name="표_★대합산단 보상액 산정조서(09.08.07현재)_★대합산단 보상액 산정조서(10.08.06)_경산 기본조사서 결과 보고서-2012.07.23" xfId="3747"/>
    <cellStyle name="표_★대합산단 보상액 산정조서(09.08.07현재)_★대합산단 보상액 산정조서(10.08.06)_경산 기본조사서 결과 보고서-2012.07.28" xfId="3748"/>
    <cellStyle name="표_★대합산단 보상액 산정조서(09.08.07현재)_★대합산단 보상액 산정조서(10.08.06)_경산 기본조사서 결과 보고서-2012.07.29" xfId="3749"/>
    <cellStyle name="표_★대합산단 보상액 산정조서(09.08.07현재)_★대합산단 보상액 산정조서(10.08.06)_경산 기본조사서 결과 보고서-2012.07.30" xfId="3750"/>
    <cellStyle name="표_★대합산단 보상액 산정조서(09.08.07현재)_★대합산단 보상액 산정조서(10.08.06)_경산 기본조사서 결과 보고서-2012.08.05" xfId="3751"/>
    <cellStyle name="표_★대합산단 보상액 산정조서(09.08.07현재)_★대합산단 보상액 산정조서(10.08.06)_경산 전체토지조서 1(10.26일)" xfId="5965"/>
    <cellStyle name="표_★대합산단 보상액 산정조서(09.08.07현재)_★대합산단 보상액 산정조서(10.08.06)_경산 전체토지조서 2(10.26일)" xfId="5966"/>
    <cellStyle name="표_★대합산단 보상액 산정조서(09.08.07현재)_★대합산단 보상액 산정조서(10.08.06)_경산 전체토지조서-12.08.17" xfId="5967"/>
    <cellStyle name="표_★대합산단 보상액 산정조서(09.08.07현재)_★대합산단 보상액 산정조서(10.08.06)_물건조서(1단계완료)-지번별수정" xfId="5968"/>
    <cellStyle name="표_★대합산단 보상액 산정조서(09.08.07현재)_★대합산단 보상액 산정조서(10.08.06)_영농조서-수정.1024" xfId="5969"/>
    <cellStyle name="표_★대합산단 보상액 산정조서(09.08.07현재)_★대합산단 보상액 산정조서(10.08.06)_토지조서(전체. 기본조사서 번호순)" xfId="5970"/>
    <cellStyle name="표_★대합산단 보상액 산정조서(09.08.07현재)_경산 기본조사서 결과 보고서(분묘)-12.07.26" xfId="3752"/>
    <cellStyle name="표_★대합산단 보상액 산정조서(09.08.07현재)_경산 기본조사서 결과 보고서(영농)-2012.07.29" xfId="3753"/>
    <cellStyle name="표_★대합산단 보상액 산정조서(09.08.07현재)_경산 기본조사서 결과 보고서-2012.07.17(분묘조서)최종" xfId="3754"/>
    <cellStyle name="표_★대합산단 보상액 산정조서(09.08.07현재)_경산 기본조사서 결과 보고서-2012.07.18" xfId="3755"/>
    <cellStyle name="표_★대합산단 보상액 산정조서(09.08.07현재)_경산 기본조사서 결과 보고서-2012.07.19(출력용)" xfId="3756"/>
    <cellStyle name="표_★대합산단 보상액 산정조서(09.08.07현재)_경산 기본조사서 결과 보고서-2012.07.23" xfId="3757"/>
    <cellStyle name="표_★대합산단 보상액 산정조서(09.08.07현재)_경산 기본조사서 결과 보고서-2012.07.28" xfId="3758"/>
    <cellStyle name="표_★대합산단 보상액 산정조서(09.08.07현재)_경산 기본조사서 결과 보고서-2012.07.29" xfId="3759"/>
    <cellStyle name="표_★대합산단 보상액 산정조서(09.08.07현재)_경산 기본조사서 결과 보고서-2012.07.30" xfId="3760"/>
    <cellStyle name="표_★대합산단 보상액 산정조서(09.08.07현재)_경산 기본조사서 결과 보고서-2012.08.05" xfId="3761"/>
    <cellStyle name="표_★대합산단 보상액 산정조서(09.08.07현재)_경산 전체토지조서 1(10.26일)" xfId="5971"/>
    <cellStyle name="표_★대합산단 보상액 산정조서(09.08.07현재)_경산 전체토지조서 2(10.26일)" xfId="5972"/>
    <cellStyle name="표_★대합산단 보상액 산정조서(09.08.07현재)_경산 전체토지조서-12.08.17" xfId="5973"/>
    <cellStyle name="표_★대합산단 보상액 산정조서(09.08.07현재)_물건조서(1단계완료)-지번별수정" xfId="5974"/>
    <cellStyle name="표_★대합산단 보상액 산정조서(09.08.07현재)_영농조서-수정.1024" xfId="5975"/>
    <cellStyle name="표_★대합산단 보상액 산정조서(09.08.07현재)_토지조서(전체. 기본조사서 번호순)" xfId="5976"/>
    <cellStyle name="표_경산 기본조사서 결과 보고서-2012.07.17(분묘조서)최종" xfId="3762"/>
    <cellStyle name="표_경산 기본조사서 결과 보고서-2012.07.17(분묘조서)최종 2" xfId="5977"/>
    <cellStyle name="표_경산 기본조사서 결과 보고서-2012.07.17(분묘조서)최종_경산 기본조사서 결과 보고서(영농)-2012.07.29" xfId="3763"/>
    <cellStyle name="표_경산 기본조사서 결과 보고서-2012.07.17(분묘조서)최종_경산 기본조사서 결과 보고서-2012.07.23" xfId="3764"/>
    <cellStyle name="표_경산 기본조사서 결과 보고서-2012.07.17(분묘조서)최종_경산 기본조사서 결과 보고서-2012.07.29" xfId="3765"/>
    <cellStyle name="표_경산 기본조사서 결과 보고서-2012.07.17(분묘조서)최종_경산 기본조사서 결과 보고서-2012.07.30" xfId="3766"/>
    <cellStyle name="표_경산 기본조사서 결과 보고서-2012.07.17(분묘조서)최종_경산 기본조사서 결과 보고서-2012.08.05" xfId="3767"/>
    <cellStyle name="표_경산 기본조사서 결과 보고서-2012.07.17(분묘조서)최종_물건조서(1단계완료)-지번별수정" xfId="5978"/>
    <cellStyle name="표_경산 기본조사서 결과 보고서-2012.07.17(분묘조서)최종_영농조서-수정.1024" xfId="5979"/>
    <cellStyle name="표_경산 기본조사서 결과 보고서-2012.07.18" xfId="3768"/>
    <cellStyle name="표_경산 기본조사서 결과 보고서-2012.07.18 2" xfId="5980"/>
    <cellStyle name="표_경산 기본조사서 결과 보고서-2012.07.18_경산 기본조사서 결과 보고서(영농)-2012.07.29" xfId="3769"/>
    <cellStyle name="표_경산 기본조사서 결과 보고서-2012.07.18_경산 기본조사서 결과 보고서-2012.07.23" xfId="3770"/>
    <cellStyle name="표_경산 기본조사서 결과 보고서-2012.07.18_경산 기본조사서 결과 보고서-2012.07.29" xfId="3771"/>
    <cellStyle name="표_경산 기본조사서 결과 보고서-2012.07.18_경산 기본조사서 결과 보고서-2012.07.30" xfId="3772"/>
    <cellStyle name="표_경산 기본조사서 결과 보고서-2012.07.18_경산 기본조사서 결과 보고서-2012.08.05" xfId="3773"/>
    <cellStyle name="표_경산 기본조사서 결과 보고서-2012.07.18_물건조서(1단계완료)-지번별수정" xfId="5981"/>
    <cellStyle name="표_경산 기본조사서 결과 보고서-2012.07.18_영농조서-수정.1024" xfId="5982"/>
    <cellStyle name="표_대부포기각서 징구현황-09.12.14" xfId="3774"/>
    <cellStyle name="표_대부포기각서 징구현황-09.12.14 2" xfId="5983"/>
    <cellStyle name="표_대부포기각서 징구현황-09.12.14_경산 기본조사서 결과 보고서(분묘)-12.07.26" xfId="3775"/>
    <cellStyle name="표_대부포기각서 징구현황-09.12.14_경산 기본조사서 결과 보고서(영농)-2012.07.29" xfId="3776"/>
    <cellStyle name="표_대부포기각서 징구현황-09.12.14_경산 기본조사서 결과 보고서-2012.07.17(분묘조서)최종" xfId="3777"/>
    <cellStyle name="표_대부포기각서 징구현황-09.12.14_경산 기본조사서 결과 보고서-2012.07.18" xfId="3778"/>
    <cellStyle name="표_대부포기각서 징구현황-09.12.14_경산 기본조사서 결과 보고서-2012.07.19(출력용)" xfId="3779"/>
    <cellStyle name="표_대부포기각서 징구현황-09.12.14_경산 기본조사서 결과 보고서-2012.07.23" xfId="3780"/>
    <cellStyle name="표_대부포기각서 징구현황-09.12.14_경산 기본조사서 결과 보고서-2012.07.28" xfId="3781"/>
    <cellStyle name="표_대부포기각서 징구현황-09.12.14_경산 기본조사서 결과 보고서-2012.07.29" xfId="3782"/>
    <cellStyle name="표_대부포기각서 징구현황-09.12.14_경산 기본조사서 결과 보고서-2012.07.30" xfId="3783"/>
    <cellStyle name="표_대부포기각서 징구현황-09.12.14_경산 기본조사서 결과 보고서-2012.08.05" xfId="3784"/>
    <cellStyle name="표_대부포기각서 징구현황-09.12.14_경산 전체토지조서 1(10.26일)" xfId="5984"/>
    <cellStyle name="표_대부포기각서 징구현황-09.12.14_경산 전체토지조서 2(10.26일)" xfId="5985"/>
    <cellStyle name="표_대부포기각서 징구현황-09.12.14_경산 전체토지조서-12.08.17" xfId="5986"/>
    <cellStyle name="표_대부포기각서 징구현황-09.12.14_물건조서(1단계완료)-지번별수정" xfId="5987"/>
    <cellStyle name="표_대부포기각서 징구현황-09.12.14_영농조서-수정.1024" xfId="5988"/>
    <cellStyle name="표_대부포기각서 징구현황-09.12.14_토지조서(전체. 기본조사서 번호순)" xfId="5989"/>
    <cellStyle name="표_대합산단 국공유지 산정조서 - 정산용" xfId="3785"/>
    <cellStyle name="표_대합산단 국공유지 산정조서 - 정산용 2" xfId="5990"/>
    <cellStyle name="표_대합산단 국공유지 산정조서 - 정산용_경산 기본조사서 결과 보고서(분묘)-12.07.26" xfId="3786"/>
    <cellStyle name="표_대합산단 국공유지 산정조서 - 정산용_경산 기본조사서 결과 보고서(영농)-2012.07.29" xfId="3787"/>
    <cellStyle name="표_대합산단 국공유지 산정조서 - 정산용_경산 기본조사서 결과 보고서-2012.07.17(분묘조서)최종" xfId="3788"/>
    <cellStyle name="표_대합산단 국공유지 산정조서 - 정산용_경산 기본조사서 결과 보고서-2012.07.18" xfId="3789"/>
    <cellStyle name="표_대합산단 국공유지 산정조서 - 정산용_경산 기본조사서 결과 보고서-2012.07.19(출력용)" xfId="3790"/>
    <cellStyle name="표_대합산단 국공유지 산정조서 - 정산용_경산 기본조사서 결과 보고서-2012.07.23" xfId="3791"/>
    <cellStyle name="표_대합산단 국공유지 산정조서 - 정산용_경산 기본조사서 결과 보고서-2012.07.28" xfId="3792"/>
    <cellStyle name="표_대합산단 국공유지 산정조서 - 정산용_경산 기본조사서 결과 보고서-2012.07.29" xfId="3793"/>
    <cellStyle name="표_대합산단 국공유지 산정조서 - 정산용_경산 기본조사서 결과 보고서-2012.07.30" xfId="3794"/>
    <cellStyle name="표_대합산단 국공유지 산정조서 - 정산용_경산 기본조사서 결과 보고서-2012.08.05" xfId="3795"/>
    <cellStyle name="표_대합산단 국공유지 산정조서 - 정산용_경산 전체토지조서 1(10.26일)" xfId="5991"/>
    <cellStyle name="표_대합산단 국공유지 산정조서 - 정산용_경산 전체토지조서 2(10.26일)" xfId="5992"/>
    <cellStyle name="표_대합산단 국공유지 산정조서 - 정산용_경산 전체토지조서-12.08.17" xfId="5993"/>
    <cellStyle name="표_대합산단 국공유지 산정조서 - 정산용_물건조서(1단계완료)-지번별수정" xfId="5994"/>
    <cellStyle name="표_대합산단 국공유지 산정조서 - 정산용_영농조서-수정.1024" xfId="5995"/>
    <cellStyle name="표_대합산단 국공유지 산정조서 - 정산용_토지조서(전체. 기본조사서 번호순)" xfId="5996"/>
    <cellStyle name="표_대합산단 보상액 산정조서(10.01.27현재)" xfId="3796"/>
    <cellStyle name="표_대합산단 보상액 산정조서(10.01.27현재)_경산 기본조사서 결과 보고서-2012.07.17(분묘조서)최종" xfId="3797"/>
    <cellStyle name="표_대합산단 보상액 산정조서(10.01.27현재)_경산 기본조사서 결과 보고서-2012.07.17(분묘조서)최종 2" xfId="5997"/>
    <cellStyle name="표_대합산단 보상액 산정조서(10.01.27현재)_경산 기본조사서 결과 보고서-2012.07.17(분묘조서)최종_경산 기본조사서 결과 보고서(영농)-2012.07.29" xfId="3798"/>
    <cellStyle name="표_대합산단 보상액 산정조서(10.01.27현재)_경산 기본조사서 결과 보고서-2012.07.17(분묘조서)최종_경산 기본조사서 결과 보고서-2012.07.23" xfId="3799"/>
    <cellStyle name="표_대합산단 보상액 산정조서(10.01.27현재)_경산 기본조사서 결과 보고서-2012.07.17(분묘조서)최종_경산 기본조사서 결과 보고서-2012.07.29" xfId="3800"/>
    <cellStyle name="표_대합산단 보상액 산정조서(10.01.27현재)_경산 기본조사서 결과 보고서-2012.07.17(분묘조서)최종_경산 기본조사서 결과 보고서-2012.07.30" xfId="3801"/>
    <cellStyle name="표_대합산단 보상액 산정조서(10.01.27현재)_경산 기본조사서 결과 보고서-2012.07.17(분묘조서)최종_경산 기본조사서 결과 보고서-2012.08.05" xfId="3802"/>
    <cellStyle name="표_대합산단 보상액 산정조서(10.01.27현재)_경산 기본조사서 결과 보고서-2012.07.17(분묘조서)최종_물건조서(1단계완료)-지번별수정" xfId="5998"/>
    <cellStyle name="표_대합산단 보상액 산정조서(10.01.27현재)_경산 기본조사서 결과 보고서-2012.07.17(분묘조서)최종_영농조서-수정.1024" xfId="5999"/>
    <cellStyle name="표_대합산단 보상액 산정조서(10.01.27현재)_경산 기본조사서 결과 보고서-2012.07.18" xfId="3803"/>
    <cellStyle name="표_대합산단 보상액 산정조서(10.01.27현재)_경산 기본조사서 결과 보고서-2012.07.18 2" xfId="6000"/>
    <cellStyle name="표_대합산단 보상액 산정조서(10.01.27현재)_경산 기본조사서 결과 보고서-2012.07.18_경산 기본조사서 결과 보고서(영농)-2012.07.29" xfId="3804"/>
    <cellStyle name="표_대합산단 보상액 산정조서(10.01.27현재)_경산 기본조사서 결과 보고서-2012.07.18_경산 기본조사서 결과 보고서-2012.07.23" xfId="3805"/>
    <cellStyle name="표_대합산단 보상액 산정조서(10.01.27현재)_경산 기본조사서 결과 보고서-2012.07.18_경산 기본조사서 결과 보고서-2012.07.29" xfId="3806"/>
    <cellStyle name="표_대합산단 보상액 산정조서(10.01.27현재)_경산 기본조사서 결과 보고서-2012.07.18_경산 기본조사서 결과 보고서-2012.07.30" xfId="3807"/>
    <cellStyle name="표_대합산단 보상액 산정조서(10.01.27현재)_경산 기본조사서 결과 보고서-2012.07.18_경산 기본조사서 결과 보고서-2012.08.05" xfId="3808"/>
    <cellStyle name="표_대합산단 보상액 산정조서(10.01.27현재)_경산 기본조사서 결과 보고서-2012.07.18_물건조서(1단계완료)-지번별수정" xfId="6001"/>
    <cellStyle name="표_대합산단 보상액 산정조서(10.01.27현재)_경산 기본조사서 결과 보고서-2012.07.18_영농조서-수정.1024" xfId="6002"/>
    <cellStyle name="표_대합산단 보상액 산정조서(10.08.12현재)" xfId="3809"/>
    <cellStyle name="표_대합산단 보상액 산정조서(10.08.12현재)_경산 기본조사서 결과 보고서-2012.07.17(분묘조서)최종" xfId="3810"/>
    <cellStyle name="표_대합산단 보상액 산정조서(10.08.12현재)_경산 기본조사서 결과 보고서-2012.07.17(분묘조서)최종 2" xfId="6003"/>
    <cellStyle name="표_대합산단 보상액 산정조서(10.08.12현재)_경산 기본조사서 결과 보고서-2012.07.17(분묘조서)최종_경산 기본조사서 결과 보고서(영농)-2012.07.29" xfId="3811"/>
    <cellStyle name="표_대합산단 보상액 산정조서(10.08.12현재)_경산 기본조사서 결과 보고서-2012.07.17(분묘조서)최종_경산 기본조사서 결과 보고서-2012.07.23" xfId="3812"/>
    <cellStyle name="표_대합산단 보상액 산정조서(10.08.12현재)_경산 기본조사서 결과 보고서-2012.07.17(분묘조서)최종_경산 기본조사서 결과 보고서-2012.07.29" xfId="3813"/>
    <cellStyle name="표_대합산단 보상액 산정조서(10.08.12현재)_경산 기본조사서 결과 보고서-2012.07.17(분묘조서)최종_경산 기본조사서 결과 보고서-2012.07.30" xfId="3814"/>
    <cellStyle name="표_대합산단 보상액 산정조서(10.08.12현재)_경산 기본조사서 결과 보고서-2012.07.17(분묘조서)최종_경산 기본조사서 결과 보고서-2012.08.05" xfId="3815"/>
    <cellStyle name="표_대합산단 보상액 산정조서(10.08.12현재)_경산 기본조사서 결과 보고서-2012.07.17(분묘조서)최종_물건조서(1단계완료)-지번별수정" xfId="6004"/>
    <cellStyle name="표_대합산단 보상액 산정조서(10.08.12현재)_경산 기본조사서 결과 보고서-2012.07.17(분묘조서)최종_영농조서-수정.1024" xfId="6005"/>
    <cellStyle name="표_대합산단 보상액 산정조서(10.08.12현재)_경산 기본조사서 결과 보고서-2012.07.18" xfId="3816"/>
    <cellStyle name="표_대합산단 보상액 산정조서(10.08.12현재)_경산 기본조사서 결과 보고서-2012.07.18 2" xfId="6006"/>
    <cellStyle name="표_대합산단 보상액 산정조서(10.08.12현재)_경산 기본조사서 결과 보고서-2012.07.18_경산 기본조사서 결과 보고서(영농)-2012.07.29" xfId="3817"/>
    <cellStyle name="표_대합산단 보상액 산정조서(10.08.12현재)_경산 기본조사서 결과 보고서-2012.07.18_경산 기본조사서 결과 보고서-2012.07.23" xfId="3818"/>
    <cellStyle name="표_대합산단 보상액 산정조서(10.08.12현재)_경산 기본조사서 결과 보고서-2012.07.18_경산 기본조사서 결과 보고서-2012.07.29" xfId="3819"/>
    <cellStyle name="표_대합산단 보상액 산정조서(10.08.12현재)_경산 기본조사서 결과 보고서-2012.07.18_경산 기본조사서 결과 보고서-2012.07.30" xfId="3820"/>
    <cellStyle name="표_대합산단 보상액 산정조서(10.08.12현재)_경산 기본조사서 결과 보고서-2012.07.18_경산 기본조사서 결과 보고서-2012.08.05" xfId="3821"/>
    <cellStyle name="표_대합산단 보상액 산정조서(10.08.12현재)_경산 기본조사서 결과 보고서-2012.07.18_물건조서(1단계완료)-지번별수정" xfId="6007"/>
    <cellStyle name="표_대합산단 보상액 산정조서(10.08.12현재)_경산 기본조사서 결과 보고서-2012.07.18_영농조서-수정.1024" xfId="6008"/>
    <cellStyle name="표_대합산단 보상액산정조서(등기일자기입, 10.08.06)" xfId="3822"/>
    <cellStyle name="표_대합산단 보상액산정조서(등기일자기입, 10.08.06) 2" xfId="6009"/>
    <cellStyle name="표_대합산단 보상액산정조서(등기일자기입, 10.08.06)_경산 기본조사서 결과 보고서(분묘)-12.07.26" xfId="3823"/>
    <cellStyle name="표_대합산단 보상액산정조서(등기일자기입, 10.08.06)_경산 기본조사서 결과 보고서(영농)-2012.07.29" xfId="3824"/>
    <cellStyle name="표_대합산단 보상액산정조서(등기일자기입, 10.08.06)_경산 기본조사서 결과 보고서-2012.07.17(분묘조서)최종" xfId="3825"/>
    <cellStyle name="표_대합산단 보상액산정조서(등기일자기입, 10.08.06)_경산 기본조사서 결과 보고서-2012.07.18" xfId="3826"/>
    <cellStyle name="표_대합산단 보상액산정조서(등기일자기입, 10.08.06)_경산 기본조사서 결과 보고서-2012.07.19(출력용)" xfId="3827"/>
    <cellStyle name="표_대합산단 보상액산정조서(등기일자기입, 10.08.06)_경산 기본조사서 결과 보고서-2012.07.23" xfId="3828"/>
    <cellStyle name="표_대합산단 보상액산정조서(등기일자기입, 10.08.06)_경산 기본조사서 결과 보고서-2012.07.28" xfId="3829"/>
    <cellStyle name="표_대합산단 보상액산정조서(등기일자기입, 10.08.06)_경산 기본조사서 결과 보고서-2012.07.29" xfId="3830"/>
    <cellStyle name="표_대합산단 보상액산정조서(등기일자기입, 10.08.06)_경산 기본조사서 결과 보고서-2012.07.30" xfId="3831"/>
    <cellStyle name="표_대합산단 보상액산정조서(등기일자기입, 10.08.06)_경산 기본조사서 결과 보고서-2012.08.05" xfId="3832"/>
    <cellStyle name="표_대합산단 보상액산정조서(등기일자기입, 10.08.06)_경산 전체토지조서 1(10.26일)" xfId="6010"/>
    <cellStyle name="표_대합산단 보상액산정조서(등기일자기입, 10.08.06)_경산 전체토지조서 2(10.26일)" xfId="6011"/>
    <cellStyle name="표_대합산단 보상액산정조서(등기일자기입, 10.08.06)_경산 전체토지조서-12.08.17" xfId="6012"/>
    <cellStyle name="표_대합산단 보상액산정조서(등기일자기입, 10.08.06)_물건조서(1단계완료)-지번별수정" xfId="6013"/>
    <cellStyle name="표_대합산단 보상액산정조서(등기일자기입, 10.08.06)_영농조서-수정.1024" xfId="6014"/>
    <cellStyle name="표_대합산단 보상액산정조서(등기일자기입, 10.08.06)_토지조서(전체. 기본조사서 번호순)" xfId="6015"/>
    <cellStyle name="표_대합산단 보상액산정조서(등기일자기입, 10.08.07)" xfId="3833"/>
    <cellStyle name="표_대합산단 보상액산정조서(등기일자기입, 10.08.07) 2" xfId="6016"/>
    <cellStyle name="표_대합산단 보상액산정조서(등기일자기입, 10.08.07)_경산 기본조사서 결과 보고서(분묘)-12.07.26" xfId="3834"/>
    <cellStyle name="표_대합산단 보상액산정조서(등기일자기입, 10.08.07)_경산 기본조사서 결과 보고서(영농)-2012.07.29" xfId="3835"/>
    <cellStyle name="표_대합산단 보상액산정조서(등기일자기입, 10.08.07)_경산 기본조사서 결과 보고서-2012.07.17(분묘조서)최종" xfId="3836"/>
    <cellStyle name="표_대합산단 보상액산정조서(등기일자기입, 10.08.07)_경산 기본조사서 결과 보고서-2012.07.18" xfId="3837"/>
    <cellStyle name="표_대합산단 보상액산정조서(등기일자기입, 10.08.07)_경산 기본조사서 결과 보고서-2012.07.19(출력용)" xfId="3838"/>
    <cellStyle name="표_대합산단 보상액산정조서(등기일자기입, 10.08.07)_경산 기본조사서 결과 보고서-2012.07.23" xfId="3839"/>
    <cellStyle name="표_대합산단 보상액산정조서(등기일자기입, 10.08.07)_경산 기본조사서 결과 보고서-2012.07.28" xfId="3840"/>
    <cellStyle name="표_대합산단 보상액산정조서(등기일자기입, 10.08.07)_경산 기본조사서 결과 보고서-2012.07.29" xfId="3841"/>
    <cellStyle name="표_대합산단 보상액산정조서(등기일자기입, 10.08.07)_경산 기본조사서 결과 보고서-2012.07.30" xfId="3842"/>
    <cellStyle name="표_대합산단 보상액산정조서(등기일자기입, 10.08.07)_경산 기본조사서 결과 보고서-2012.08.05" xfId="3843"/>
    <cellStyle name="표_대합산단 보상액산정조서(등기일자기입, 10.08.07)_경산 전체토지조서 1(10.26일)" xfId="6017"/>
    <cellStyle name="표_대합산단 보상액산정조서(등기일자기입, 10.08.07)_경산 전체토지조서 2(10.26일)" xfId="6018"/>
    <cellStyle name="표_대합산단 보상액산정조서(등기일자기입, 10.08.07)_경산 전체토지조서-12.08.17" xfId="6019"/>
    <cellStyle name="표_대합산단 보상액산정조서(등기일자기입, 10.08.07)_물건조서(1단계완료)-지번별수정" xfId="6020"/>
    <cellStyle name="표_대합산단 보상액산정조서(등기일자기입, 10.08.07)_영농조서-수정.1024" xfId="6021"/>
    <cellStyle name="표_대합산단 보상액산정조서(등기일자기입, 10.08.07)_토지조서(전체. 기본조사서 번호순)" xfId="6022"/>
    <cellStyle name="표_대합산단 분묘조서" xfId="3844"/>
    <cellStyle name="표_대합산단 분묘조서 2" xfId="6023"/>
    <cellStyle name="표_대합산단 분묘조서(08.12.17현재)" xfId="3845"/>
    <cellStyle name="표_대합산단 분묘조서(08.12.17현재) 2" xfId="6024"/>
    <cellStyle name="표_대합산단 분묘조서(08.12.17현재)_★대합산단 보상액 산정조서(09.08.07현재)" xfId="3846"/>
    <cellStyle name="표_대합산단 분묘조서(08.12.17현재)_★대합산단 보상액 산정조서(09.08.07현재) 2" xfId="6025"/>
    <cellStyle name="표_대합산단 분묘조서(08.12.17현재)_★대합산단 보상액 산정조서(09.08.07현재)_경산 기본조사서 결과 보고서(분묘)-12.07.26" xfId="3847"/>
    <cellStyle name="표_대합산단 분묘조서(08.12.17현재)_★대합산단 보상액 산정조서(09.08.07현재)_경산 기본조사서 결과 보고서(영농)-2012.07.29" xfId="3848"/>
    <cellStyle name="표_대합산단 분묘조서(08.12.17현재)_★대합산단 보상액 산정조서(09.08.07현재)_경산 기본조사서 결과 보고서-2012.07.17(분묘조서)최종" xfId="3849"/>
    <cellStyle name="표_대합산단 분묘조서(08.12.17현재)_★대합산단 보상액 산정조서(09.08.07현재)_경산 기본조사서 결과 보고서-2012.07.18" xfId="3850"/>
    <cellStyle name="표_대합산단 분묘조서(08.12.17현재)_★대합산단 보상액 산정조서(09.08.07현재)_경산 기본조사서 결과 보고서-2012.07.19(출력용)" xfId="3851"/>
    <cellStyle name="표_대합산단 분묘조서(08.12.17현재)_★대합산단 보상액 산정조서(09.08.07현재)_경산 기본조사서 결과 보고서-2012.07.23" xfId="3852"/>
    <cellStyle name="표_대합산단 분묘조서(08.12.17현재)_★대합산단 보상액 산정조서(09.08.07현재)_경산 기본조사서 결과 보고서-2012.07.28" xfId="3853"/>
    <cellStyle name="표_대합산단 분묘조서(08.12.17현재)_★대합산단 보상액 산정조서(09.08.07현재)_경산 기본조사서 결과 보고서-2012.07.29" xfId="3854"/>
    <cellStyle name="표_대합산단 분묘조서(08.12.17현재)_★대합산단 보상액 산정조서(09.08.07현재)_경산 기본조사서 결과 보고서-2012.07.30" xfId="3855"/>
    <cellStyle name="표_대합산단 분묘조서(08.12.17현재)_★대합산단 보상액 산정조서(09.08.07현재)_경산 기본조사서 결과 보고서-2012.08.05" xfId="3856"/>
    <cellStyle name="표_대합산단 분묘조서(08.12.17현재)_★대합산단 보상액 산정조서(09.08.07현재)_경산 전체토지조서 1(10.26일)" xfId="6026"/>
    <cellStyle name="표_대합산단 분묘조서(08.12.17현재)_★대합산단 보상액 산정조서(09.08.07현재)_경산 전체토지조서 2(10.26일)" xfId="6027"/>
    <cellStyle name="표_대합산단 분묘조서(08.12.17현재)_★대합산단 보상액 산정조서(09.08.07현재)_경산 전체토지조서-12.08.17" xfId="6028"/>
    <cellStyle name="표_대합산단 분묘조서(08.12.17현재)_★대합산단 보상액 산정조서(09.08.07현재)_물건조서(1단계완료)-지번별수정" xfId="6029"/>
    <cellStyle name="표_대합산단 분묘조서(08.12.17현재)_★대합산단 보상액 산정조서(09.08.07현재)_영농조서-수정.1024" xfId="6030"/>
    <cellStyle name="표_대합산단 분묘조서(08.12.17현재)_★대합산단 보상액 산정조서(09.08.07현재)_토지조서(전체. 기본조사서 번호순)" xfId="6031"/>
    <cellStyle name="표_대합산단 분묘조서(08.12.17현재)_★대합산단 보상액 산정조서(09.08.07현재)-수정" xfId="3857"/>
    <cellStyle name="표_대합산단 분묘조서(08.12.17현재)_★대합산단 보상액 산정조서(09.08.07현재)-수정 2" xfId="6032"/>
    <cellStyle name="표_대합산단 분묘조서(08.12.17현재)_★대합산단 보상액 산정조서(09.08.07현재)-수정_경산 기본조사서 결과 보고서(분묘)-12.07.26" xfId="3858"/>
    <cellStyle name="표_대합산단 분묘조서(08.12.17현재)_★대합산단 보상액 산정조서(09.08.07현재)-수정_경산 기본조사서 결과 보고서(영농)-2012.07.29" xfId="3859"/>
    <cellStyle name="표_대합산단 분묘조서(08.12.17현재)_★대합산단 보상액 산정조서(09.08.07현재)-수정_경산 기본조사서 결과 보고서-2012.07.17(분묘조서)최종" xfId="3860"/>
    <cellStyle name="표_대합산단 분묘조서(08.12.17현재)_★대합산단 보상액 산정조서(09.08.07현재)-수정_경산 기본조사서 결과 보고서-2012.07.18" xfId="3861"/>
    <cellStyle name="표_대합산단 분묘조서(08.12.17현재)_★대합산단 보상액 산정조서(09.08.07현재)-수정_경산 기본조사서 결과 보고서-2012.07.19(출력용)" xfId="3862"/>
    <cellStyle name="표_대합산단 분묘조서(08.12.17현재)_★대합산단 보상액 산정조서(09.08.07현재)-수정_경산 기본조사서 결과 보고서-2012.07.23" xfId="3863"/>
    <cellStyle name="표_대합산단 분묘조서(08.12.17현재)_★대합산단 보상액 산정조서(09.08.07현재)-수정_경산 기본조사서 결과 보고서-2012.07.28" xfId="3864"/>
    <cellStyle name="표_대합산단 분묘조서(08.12.17현재)_★대합산단 보상액 산정조서(09.08.07현재)-수정_경산 기본조사서 결과 보고서-2012.07.29" xfId="3865"/>
    <cellStyle name="표_대합산단 분묘조서(08.12.17현재)_★대합산단 보상액 산정조서(09.08.07현재)-수정_경산 기본조사서 결과 보고서-2012.07.30" xfId="3866"/>
    <cellStyle name="표_대합산단 분묘조서(08.12.17현재)_★대합산단 보상액 산정조서(09.08.07현재)-수정_경산 기본조사서 결과 보고서-2012.08.05" xfId="3867"/>
    <cellStyle name="표_대합산단 분묘조서(08.12.17현재)_★대합산단 보상액 산정조서(09.08.07현재)-수정_경산 전체토지조서 1(10.26일)" xfId="6033"/>
    <cellStyle name="표_대합산단 분묘조서(08.12.17현재)_★대합산단 보상액 산정조서(09.08.07현재)-수정_경산 전체토지조서 2(10.26일)" xfId="6034"/>
    <cellStyle name="표_대합산단 분묘조서(08.12.17현재)_★대합산단 보상액 산정조서(09.08.07현재)-수정_경산 전체토지조서-12.08.17" xfId="6035"/>
    <cellStyle name="표_대합산단 분묘조서(08.12.17현재)_★대합산단 보상액 산정조서(09.08.07현재)-수정_물건조서(1단계완료)-지번별수정" xfId="6036"/>
    <cellStyle name="표_대합산단 분묘조서(08.12.17현재)_★대합산단 보상액 산정조서(09.08.07현재)-수정_영농조서-수정.1024" xfId="6037"/>
    <cellStyle name="표_대합산단 분묘조서(08.12.17현재)_★대합산단 보상액 산정조서(09.08.07현재)-수정_토지조서(전체. 기본조사서 번호순)" xfId="6038"/>
    <cellStyle name="표_대합산단 분묘조서(08.12.17현재)_★대합산단 보상액 산정조서(09.08.11현재)" xfId="3868"/>
    <cellStyle name="표_대합산단 분묘조서(08.12.17현재)_★대합산단 보상액 산정조서(09.08.11현재) 2" xfId="6039"/>
    <cellStyle name="표_대합산단 분묘조서(08.12.17현재)_★대합산단 보상액 산정조서(09.08.11현재)_경산 기본조사서 결과 보고서(분묘)-12.07.26" xfId="3869"/>
    <cellStyle name="표_대합산단 분묘조서(08.12.17현재)_★대합산단 보상액 산정조서(09.08.11현재)_경산 기본조사서 결과 보고서(영농)-2012.07.29" xfId="3870"/>
    <cellStyle name="표_대합산단 분묘조서(08.12.17현재)_★대합산단 보상액 산정조서(09.08.11현재)_경산 기본조사서 결과 보고서-2012.07.17(분묘조서)최종" xfId="3871"/>
    <cellStyle name="표_대합산단 분묘조서(08.12.17현재)_★대합산단 보상액 산정조서(09.08.11현재)_경산 기본조사서 결과 보고서-2012.07.18" xfId="3872"/>
    <cellStyle name="표_대합산단 분묘조서(08.12.17현재)_★대합산단 보상액 산정조서(09.08.11현재)_경산 기본조사서 결과 보고서-2012.07.19(출력용)" xfId="3873"/>
    <cellStyle name="표_대합산단 분묘조서(08.12.17현재)_★대합산단 보상액 산정조서(09.08.11현재)_경산 기본조사서 결과 보고서-2012.07.23" xfId="3874"/>
    <cellStyle name="표_대합산단 분묘조서(08.12.17현재)_★대합산단 보상액 산정조서(09.08.11현재)_경산 기본조사서 결과 보고서-2012.07.28" xfId="3875"/>
    <cellStyle name="표_대합산단 분묘조서(08.12.17현재)_★대합산단 보상액 산정조서(09.08.11현재)_경산 기본조사서 결과 보고서-2012.07.29" xfId="3876"/>
    <cellStyle name="표_대합산단 분묘조서(08.12.17현재)_★대합산단 보상액 산정조서(09.08.11현재)_경산 기본조사서 결과 보고서-2012.07.30" xfId="3877"/>
    <cellStyle name="표_대합산단 분묘조서(08.12.17현재)_★대합산단 보상액 산정조서(09.08.11현재)_경산 기본조사서 결과 보고서-2012.08.05" xfId="3878"/>
    <cellStyle name="표_대합산단 분묘조서(08.12.17현재)_★대합산단 보상액 산정조서(09.08.11현재)_경산 전체토지조서 1(10.26일)" xfId="6040"/>
    <cellStyle name="표_대합산단 분묘조서(08.12.17현재)_★대합산단 보상액 산정조서(09.08.11현재)_경산 전체토지조서 2(10.26일)" xfId="6041"/>
    <cellStyle name="표_대합산단 분묘조서(08.12.17현재)_★대합산단 보상액 산정조서(09.08.11현재)_경산 전체토지조서-12.08.17" xfId="6042"/>
    <cellStyle name="표_대합산단 분묘조서(08.12.17현재)_★대합산단 보상액 산정조서(09.08.11현재)_물건조서(1단계완료)-지번별수정" xfId="6043"/>
    <cellStyle name="표_대합산단 분묘조서(08.12.17현재)_★대합산단 보상액 산정조서(09.08.11현재)_영농조서-수정.1024" xfId="6044"/>
    <cellStyle name="표_대합산단 분묘조서(08.12.17현재)_★대합산단 보상액 산정조서(09.08.11현재)_토지조서(전체. 기본조사서 번호순)" xfId="6045"/>
    <cellStyle name="표_대합산단 분묘조서(08.12.17현재)_★대합산단 보상액 산정조서(09.08.18현재)" xfId="3879"/>
    <cellStyle name="표_대합산단 분묘조서(08.12.17현재)_★대합산단 보상액 산정조서(09.08.18현재) 2" xfId="6046"/>
    <cellStyle name="표_대합산단 분묘조서(08.12.17현재)_★대합산단 보상액 산정조서(09.08.18현재)_경산 기본조사서 결과 보고서(분묘)-12.07.26" xfId="3880"/>
    <cellStyle name="표_대합산단 분묘조서(08.12.17현재)_★대합산단 보상액 산정조서(09.08.18현재)_경산 기본조사서 결과 보고서(영농)-2012.07.29" xfId="3881"/>
    <cellStyle name="표_대합산단 분묘조서(08.12.17현재)_★대합산단 보상액 산정조서(09.08.18현재)_경산 기본조사서 결과 보고서-2012.07.17(분묘조서)최종" xfId="3882"/>
    <cellStyle name="표_대합산단 분묘조서(08.12.17현재)_★대합산단 보상액 산정조서(09.08.18현재)_경산 기본조사서 결과 보고서-2012.07.18" xfId="3883"/>
    <cellStyle name="표_대합산단 분묘조서(08.12.17현재)_★대합산단 보상액 산정조서(09.08.18현재)_경산 기본조사서 결과 보고서-2012.07.19(출력용)" xfId="3884"/>
    <cellStyle name="표_대합산단 분묘조서(08.12.17현재)_★대합산단 보상액 산정조서(09.08.18현재)_경산 기본조사서 결과 보고서-2012.07.23" xfId="3885"/>
    <cellStyle name="표_대합산단 분묘조서(08.12.17현재)_★대합산단 보상액 산정조서(09.08.18현재)_경산 기본조사서 결과 보고서-2012.07.28" xfId="3886"/>
    <cellStyle name="표_대합산단 분묘조서(08.12.17현재)_★대합산단 보상액 산정조서(09.08.18현재)_경산 기본조사서 결과 보고서-2012.07.29" xfId="3887"/>
    <cellStyle name="표_대합산단 분묘조서(08.12.17현재)_★대합산단 보상액 산정조서(09.08.18현재)_경산 기본조사서 결과 보고서-2012.07.30" xfId="3888"/>
    <cellStyle name="표_대합산단 분묘조서(08.12.17현재)_★대합산단 보상액 산정조서(09.08.18현재)_경산 기본조사서 결과 보고서-2012.08.05" xfId="3889"/>
    <cellStyle name="표_대합산단 분묘조서(08.12.17현재)_★대합산단 보상액 산정조서(09.08.18현재)_경산 전체토지조서 1(10.26일)" xfId="6047"/>
    <cellStyle name="표_대합산단 분묘조서(08.12.17현재)_★대합산단 보상액 산정조서(09.08.18현재)_경산 전체토지조서 2(10.26일)" xfId="6048"/>
    <cellStyle name="표_대합산단 분묘조서(08.12.17현재)_★대합산단 보상액 산정조서(09.08.18현재)_경산 전체토지조서-12.08.17" xfId="6049"/>
    <cellStyle name="표_대합산단 분묘조서(08.12.17현재)_★대합산단 보상액 산정조서(09.08.18현재)_물건조서(1단계완료)-지번별수정" xfId="6050"/>
    <cellStyle name="표_대합산단 분묘조서(08.12.17현재)_★대합산단 보상액 산정조서(09.08.18현재)_영농조서-수정.1024" xfId="6051"/>
    <cellStyle name="표_대합산단 분묘조서(08.12.17현재)_★대합산단 보상액 산정조서(09.08.18현재)_토지조서(전체. 기본조사서 번호순)" xfId="6052"/>
    <cellStyle name="표_대합산단 분묘조서(08.12.17현재)_★대합산단 보상액 산정조서(09.08.31현재)" xfId="3890"/>
    <cellStyle name="표_대합산단 분묘조서(08.12.17현재)_★대합산단 보상액 산정조서(09.08.31현재) 2" xfId="6053"/>
    <cellStyle name="표_대합산단 분묘조서(08.12.17현재)_★대합산단 보상액 산정조서(09.08.31현재)_경산 기본조사서 결과 보고서(분묘)-12.07.26" xfId="3891"/>
    <cellStyle name="표_대합산단 분묘조서(08.12.17현재)_★대합산단 보상액 산정조서(09.08.31현재)_경산 기본조사서 결과 보고서(영농)-2012.07.29" xfId="3892"/>
    <cellStyle name="표_대합산단 분묘조서(08.12.17현재)_★대합산단 보상액 산정조서(09.08.31현재)_경산 기본조사서 결과 보고서-2012.07.17(분묘조서)최종" xfId="3893"/>
    <cellStyle name="표_대합산단 분묘조서(08.12.17현재)_★대합산단 보상액 산정조서(09.08.31현재)_경산 기본조사서 결과 보고서-2012.07.18" xfId="3894"/>
    <cellStyle name="표_대합산단 분묘조서(08.12.17현재)_★대합산단 보상액 산정조서(09.08.31현재)_경산 기본조사서 결과 보고서-2012.07.19(출력용)" xfId="3895"/>
    <cellStyle name="표_대합산단 분묘조서(08.12.17현재)_★대합산단 보상액 산정조서(09.08.31현재)_경산 기본조사서 결과 보고서-2012.07.23" xfId="3896"/>
    <cellStyle name="표_대합산단 분묘조서(08.12.17현재)_★대합산단 보상액 산정조서(09.08.31현재)_경산 기본조사서 결과 보고서-2012.07.28" xfId="3897"/>
    <cellStyle name="표_대합산단 분묘조서(08.12.17현재)_★대합산단 보상액 산정조서(09.08.31현재)_경산 기본조사서 결과 보고서-2012.07.29" xfId="3898"/>
    <cellStyle name="표_대합산단 분묘조서(08.12.17현재)_★대합산단 보상액 산정조서(09.08.31현재)_경산 기본조사서 결과 보고서-2012.07.30" xfId="3899"/>
    <cellStyle name="표_대합산단 분묘조서(08.12.17현재)_★대합산단 보상액 산정조서(09.08.31현재)_경산 기본조사서 결과 보고서-2012.08.05" xfId="3900"/>
    <cellStyle name="표_대합산단 분묘조서(08.12.17현재)_★대합산단 보상액 산정조서(09.08.31현재)_경산 전체토지조서 1(10.26일)" xfId="6054"/>
    <cellStyle name="표_대합산단 분묘조서(08.12.17현재)_★대합산단 보상액 산정조서(09.08.31현재)_경산 전체토지조서 2(10.26일)" xfId="6055"/>
    <cellStyle name="표_대합산단 분묘조서(08.12.17현재)_★대합산단 보상액 산정조서(09.08.31현재)_경산 전체토지조서-12.08.17" xfId="6056"/>
    <cellStyle name="표_대합산단 분묘조서(08.12.17현재)_★대합산단 보상액 산정조서(09.08.31현재)_물건조서(1단계완료)-지번별수정" xfId="6057"/>
    <cellStyle name="표_대합산단 분묘조서(08.12.17현재)_★대합산단 보상액 산정조서(09.08.31현재)_영농조서-수정.1024" xfId="6058"/>
    <cellStyle name="표_대합산단 분묘조서(08.12.17현재)_★대합산단 보상액 산정조서(09.08.31현재)_토지조서(전체. 기본조사서 번호순)" xfId="6059"/>
    <cellStyle name="표_대합산단 분묘조서(08.12.17현재)_★대합산단 보상액 산정조서(09.09.01현재)" xfId="3901"/>
    <cellStyle name="표_대합산단 분묘조서(08.12.17현재)_★대합산단 보상액 산정조서(09.09.01현재) 2" xfId="6060"/>
    <cellStyle name="표_대합산단 분묘조서(08.12.17현재)_★대합산단 보상액 산정조서(09.09.01현재)_경산 기본조사서 결과 보고서(분묘)-12.07.26" xfId="3902"/>
    <cellStyle name="표_대합산단 분묘조서(08.12.17현재)_★대합산단 보상액 산정조서(09.09.01현재)_경산 기본조사서 결과 보고서(영농)-2012.07.29" xfId="3903"/>
    <cellStyle name="표_대합산단 분묘조서(08.12.17현재)_★대합산단 보상액 산정조서(09.09.01현재)_경산 기본조사서 결과 보고서-2012.07.17(분묘조서)최종" xfId="3904"/>
    <cellStyle name="표_대합산단 분묘조서(08.12.17현재)_★대합산단 보상액 산정조서(09.09.01현재)_경산 기본조사서 결과 보고서-2012.07.18" xfId="3905"/>
    <cellStyle name="표_대합산단 분묘조서(08.12.17현재)_★대합산단 보상액 산정조서(09.09.01현재)_경산 기본조사서 결과 보고서-2012.07.19(출력용)" xfId="3906"/>
    <cellStyle name="표_대합산단 분묘조서(08.12.17현재)_★대합산단 보상액 산정조서(09.09.01현재)_경산 기본조사서 결과 보고서-2012.07.23" xfId="3907"/>
    <cellStyle name="표_대합산단 분묘조서(08.12.17현재)_★대합산단 보상액 산정조서(09.09.01현재)_경산 기본조사서 결과 보고서-2012.07.28" xfId="3908"/>
    <cellStyle name="표_대합산단 분묘조서(08.12.17현재)_★대합산단 보상액 산정조서(09.09.01현재)_경산 기본조사서 결과 보고서-2012.07.29" xfId="3909"/>
    <cellStyle name="표_대합산단 분묘조서(08.12.17현재)_★대합산단 보상액 산정조서(09.09.01현재)_경산 기본조사서 결과 보고서-2012.07.30" xfId="3910"/>
    <cellStyle name="표_대합산단 분묘조서(08.12.17현재)_★대합산단 보상액 산정조서(09.09.01현재)_경산 기본조사서 결과 보고서-2012.08.05" xfId="3911"/>
    <cellStyle name="표_대합산단 분묘조서(08.12.17현재)_★대합산단 보상액 산정조서(09.09.01현재)_경산 전체토지조서 1(10.26일)" xfId="6061"/>
    <cellStyle name="표_대합산단 분묘조서(08.12.17현재)_★대합산단 보상액 산정조서(09.09.01현재)_경산 전체토지조서 2(10.26일)" xfId="6062"/>
    <cellStyle name="표_대합산단 분묘조서(08.12.17현재)_★대합산단 보상액 산정조서(09.09.01현재)_경산 전체토지조서-12.08.17" xfId="6063"/>
    <cellStyle name="표_대합산단 분묘조서(08.12.17현재)_★대합산단 보상액 산정조서(09.09.01현재)_물건조서(1단계완료)-지번별수정" xfId="6064"/>
    <cellStyle name="표_대합산단 분묘조서(08.12.17현재)_★대합산단 보상액 산정조서(09.09.01현재)_영농조서-수정.1024" xfId="6065"/>
    <cellStyle name="표_대합산단 분묘조서(08.12.17현재)_★대합산단 보상액 산정조서(09.09.01현재)_토지조서(전체. 기본조사서 번호순)" xfId="6066"/>
    <cellStyle name="표_대합산단 분묘조서(08.12.17현재)_★대합산단 보상액 산정조서(10.01.07현재)" xfId="3912"/>
    <cellStyle name="표_대합산단 분묘조서(08.12.17현재)_★대합산단 보상액 산정조서(10.01.07현재) 2" xfId="6067"/>
    <cellStyle name="표_대합산단 분묘조서(08.12.17현재)_★대합산단 보상액 산정조서(10.01.07현재)_경산 기본조사서 결과 보고서(분묘)-12.07.26" xfId="3913"/>
    <cellStyle name="표_대합산단 분묘조서(08.12.17현재)_★대합산단 보상액 산정조서(10.01.07현재)_경산 기본조사서 결과 보고서(영농)-2012.07.29" xfId="3914"/>
    <cellStyle name="표_대합산단 분묘조서(08.12.17현재)_★대합산단 보상액 산정조서(10.01.07현재)_경산 기본조사서 결과 보고서-2012.07.17(분묘조서)최종" xfId="3915"/>
    <cellStyle name="표_대합산단 분묘조서(08.12.17현재)_★대합산단 보상액 산정조서(10.01.07현재)_경산 기본조사서 결과 보고서-2012.07.18" xfId="3916"/>
    <cellStyle name="표_대합산단 분묘조서(08.12.17현재)_★대합산단 보상액 산정조서(10.01.07현재)_경산 기본조사서 결과 보고서-2012.07.19(출력용)" xfId="3917"/>
    <cellStyle name="표_대합산단 분묘조서(08.12.17현재)_★대합산단 보상액 산정조서(10.01.07현재)_경산 기본조사서 결과 보고서-2012.07.23" xfId="3918"/>
    <cellStyle name="표_대합산단 분묘조서(08.12.17현재)_★대합산단 보상액 산정조서(10.01.07현재)_경산 기본조사서 결과 보고서-2012.07.28" xfId="3919"/>
    <cellStyle name="표_대합산단 분묘조서(08.12.17현재)_★대합산단 보상액 산정조서(10.01.07현재)_경산 기본조사서 결과 보고서-2012.07.29" xfId="3920"/>
    <cellStyle name="표_대합산단 분묘조서(08.12.17현재)_★대합산단 보상액 산정조서(10.01.07현재)_경산 기본조사서 결과 보고서-2012.07.30" xfId="3921"/>
    <cellStyle name="표_대합산단 분묘조서(08.12.17현재)_★대합산단 보상액 산정조서(10.01.07현재)_경산 기본조사서 결과 보고서-2012.08.05" xfId="3922"/>
    <cellStyle name="표_대합산단 분묘조서(08.12.17현재)_★대합산단 보상액 산정조서(10.01.07현재)_경산 전체토지조서 1(10.26일)" xfId="6068"/>
    <cellStyle name="표_대합산단 분묘조서(08.12.17현재)_★대합산단 보상액 산정조서(10.01.07현재)_경산 전체토지조서 2(10.26일)" xfId="6069"/>
    <cellStyle name="표_대합산단 분묘조서(08.12.17현재)_★대합산단 보상액 산정조서(10.01.07현재)_경산 전체토지조서-12.08.17" xfId="6070"/>
    <cellStyle name="표_대합산단 분묘조서(08.12.17현재)_★대합산단 보상액 산정조서(10.01.07현재)_물건조서(1단계완료)-지번별수정" xfId="6071"/>
    <cellStyle name="표_대합산단 분묘조서(08.12.17현재)_★대합산단 보상액 산정조서(10.01.07현재)_영농조서-수정.1024" xfId="6072"/>
    <cellStyle name="표_대합산단 분묘조서(08.12.17현재)_★대합산단 보상액 산정조서(10.01.07현재)_토지조서(전체. 기본조사서 번호순)" xfId="6073"/>
    <cellStyle name="표_대합산단 분묘조서(08.12.17현재)_★대합산단 보상액 산정조서(10.04.20)-수용계약용" xfId="3923"/>
    <cellStyle name="표_대합산단 분묘조서(08.12.17현재)_★대합산단 보상액 산정조서(10.04.20)-수용계약용 2" xfId="6074"/>
    <cellStyle name="표_대합산단 분묘조서(08.12.17현재)_★대합산단 보상액 산정조서(10.04.20)-수용계약용_경산 기본조사서 결과 보고서(분묘)-12.07.26" xfId="3924"/>
    <cellStyle name="표_대합산단 분묘조서(08.12.17현재)_★대합산단 보상액 산정조서(10.04.20)-수용계약용_경산 기본조사서 결과 보고서(영농)-2012.07.29" xfId="3925"/>
    <cellStyle name="표_대합산단 분묘조서(08.12.17현재)_★대합산단 보상액 산정조서(10.04.20)-수용계약용_경산 기본조사서 결과 보고서-2012.07.17(분묘조서)최종" xfId="3926"/>
    <cellStyle name="표_대합산단 분묘조서(08.12.17현재)_★대합산단 보상액 산정조서(10.04.20)-수용계약용_경산 기본조사서 결과 보고서-2012.07.18" xfId="3927"/>
    <cellStyle name="표_대합산단 분묘조서(08.12.17현재)_★대합산단 보상액 산정조서(10.04.20)-수용계약용_경산 기본조사서 결과 보고서-2012.07.19(출력용)" xfId="3928"/>
    <cellStyle name="표_대합산단 분묘조서(08.12.17현재)_★대합산단 보상액 산정조서(10.04.20)-수용계약용_경산 기본조사서 결과 보고서-2012.07.23" xfId="3929"/>
    <cellStyle name="표_대합산단 분묘조서(08.12.17현재)_★대합산단 보상액 산정조서(10.04.20)-수용계약용_경산 기본조사서 결과 보고서-2012.07.28" xfId="3930"/>
    <cellStyle name="표_대합산단 분묘조서(08.12.17현재)_★대합산단 보상액 산정조서(10.04.20)-수용계약용_경산 기본조사서 결과 보고서-2012.07.29" xfId="3931"/>
    <cellStyle name="표_대합산단 분묘조서(08.12.17현재)_★대합산단 보상액 산정조서(10.04.20)-수용계약용_경산 기본조사서 결과 보고서-2012.07.30" xfId="3932"/>
    <cellStyle name="표_대합산단 분묘조서(08.12.17현재)_★대합산단 보상액 산정조서(10.04.20)-수용계약용_경산 기본조사서 결과 보고서-2012.08.05" xfId="3933"/>
    <cellStyle name="표_대합산단 분묘조서(08.12.17현재)_★대합산단 보상액 산정조서(10.04.20)-수용계약용_경산 전체토지조서 1(10.26일)" xfId="6075"/>
    <cellStyle name="표_대합산단 분묘조서(08.12.17현재)_★대합산단 보상액 산정조서(10.04.20)-수용계약용_경산 전체토지조서 2(10.26일)" xfId="6076"/>
    <cellStyle name="표_대합산단 분묘조서(08.12.17현재)_★대합산단 보상액 산정조서(10.04.20)-수용계약용_경산 전체토지조서-12.08.17" xfId="6077"/>
    <cellStyle name="표_대합산단 분묘조서(08.12.17현재)_★대합산단 보상액 산정조서(10.04.20)-수용계약용_물건조서(1단계완료)-지번별수정" xfId="6078"/>
    <cellStyle name="표_대합산단 분묘조서(08.12.17현재)_★대합산단 보상액 산정조서(10.04.20)-수용계약용_영농조서-수정.1024" xfId="6079"/>
    <cellStyle name="표_대합산단 분묘조서(08.12.17현재)_★대합산단 보상액 산정조서(10.04.20)-수용계약용_토지조서(전체. 기본조사서 번호순)" xfId="6080"/>
    <cellStyle name="표_대합산단 분묘조서(08.12.17현재)_★대합산단 보상액 산정조서(10.04.22)" xfId="3934"/>
    <cellStyle name="표_대합산단 분묘조서(08.12.17현재)_★대합산단 보상액 산정조서(10.04.22) 2" xfId="6081"/>
    <cellStyle name="표_대합산단 분묘조서(08.12.17현재)_★대합산단 보상액 산정조서(10.04.22)_경산 기본조사서 결과 보고서(분묘)-12.07.26" xfId="3935"/>
    <cellStyle name="표_대합산단 분묘조서(08.12.17현재)_★대합산단 보상액 산정조서(10.04.22)_경산 기본조사서 결과 보고서(영농)-2012.07.29" xfId="3936"/>
    <cellStyle name="표_대합산단 분묘조서(08.12.17현재)_★대합산단 보상액 산정조서(10.04.22)_경산 기본조사서 결과 보고서-2012.07.17(분묘조서)최종" xfId="3937"/>
    <cellStyle name="표_대합산단 분묘조서(08.12.17현재)_★대합산단 보상액 산정조서(10.04.22)_경산 기본조사서 결과 보고서-2012.07.18" xfId="3938"/>
    <cellStyle name="표_대합산단 분묘조서(08.12.17현재)_★대합산단 보상액 산정조서(10.04.22)_경산 기본조사서 결과 보고서-2012.07.19(출력용)" xfId="3939"/>
    <cellStyle name="표_대합산단 분묘조서(08.12.17현재)_★대합산단 보상액 산정조서(10.04.22)_경산 기본조사서 결과 보고서-2012.07.23" xfId="3940"/>
    <cellStyle name="표_대합산단 분묘조서(08.12.17현재)_★대합산단 보상액 산정조서(10.04.22)_경산 기본조사서 결과 보고서-2012.07.28" xfId="3941"/>
    <cellStyle name="표_대합산단 분묘조서(08.12.17현재)_★대합산단 보상액 산정조서(10.04.22)_경산 기본조사서 결과 보고서-2012.07.29" xfId="3942"/>
    <cellStyle name="표_대합산단 분묘조서(08.12.17현재)_★대합산단 보상액 산정조서(10.04.22)_경산 기본조사서 결과 보고서-2012.07.30" xfId="3943"/>
    <cellStyle name="표_대합산단 분묘조서(08.12.17현재)_★대합산단 보상액 산정조서(10.04.22)_경산 기본조사서 결과 보고서-2012.08.05" xfId="3944"/>
    <cellStyle name="표_대합산단 분묘조서(08.12.17현재)_★대합산단 보상액 산정조서(10.04.22)_경산 전체토지조서 1(10.26일)" xfId="6082"/>
    <cellStyle name="표_대합산단 분묘조서(08.12.17현재)_★대합산단 보상액 산정조서(10.04.22)_경산 전체토지조서 2(10.26일)" xfId="6083"/>
    <cellStyle name="표_대합산단 분묘조서(08.12.17현재)_★대합산단 보상액 산정조서(10.04.22)_경산 전체토지조서-12.08.17" xfId="6084"/>
    <cellStyle name="표_대합산단 분묘조서(08.12.17현재)_★대합산단 보상액 산정조서(10.04.22)_물건조서(1단계완료)-지번별수정" xfId="6085"/>
    <cellStyle name="표_대합산단 분묘조서(08.12.17현재)_★대합산단 보상액 산정조서(10.04.22)_영농조서-수정.1024" xfId="6086"/>
    <cellStyle name="표_대합산단 분묘조서(08.12.17현재)_★대합산단 보상액 산정조서(10.04.22)_토지조서(전체. 기본조사서 번호순)" xfId="6087"/>
    <cellStyle name="표_대합산단 분묘조서(08.12.17현재)_★대합산단 보상액 산정조서(10.04.29)" xfId="3945"/>
    <cellStyle name="표_대합산단 분묘조서(08.12.17현재)_★대합산단 보상액 산정조서(10.04.29) 2" xfId="6088"/>
    <cellStyle name="표_대합산단 분묘조서(08.12.17현재)_★대합산단 보상액 산정조서(10.04.29)_경산 기본조사서 결과 보고서(분묘)-12.07.26" xfId="3946"/>
    <cellStyle name="표_대합산단 분묘조서(08.12.17현재)_★대합산단 보상액 산정조서(10.04.29)_경산 기본조사서 결과 보고서(영농)-2012.07.29" xfId="3947"/>
    <cellStyle name="표_대합산단 분묘조서(08.12.17현재)_★대합산단 보상액 산정조서(10.04.29)_경산 기본조사서 결과 보고서-2012.07.17(분묘조서)최종" xfId="3948"/>
    <cellStyle name="표_대합산단 분묘조서(08.12.17현재)_★대합산단 보상액 산정조서(10.04.29)_경산 기본조사서 결과 보고서-2012.07.18" xfId="3949"/>
    <cellStyle name="표_대합산단 분묘조서(08.12.17현재)_★대합산단 보상액 산정조서(10.04.29)_경산 기본조사서 결과 보고서-2012.07.19(출력용)" xfId="3950"/>
    <cellStyle name="표_대합산단 분묘조서(08.12.17현재)_★대합산단 보상액 산정조서(10.04.29)_경산 기본조사서 결과 보고서-2012.07.23" xfId="3951"/>
    <cellStyle name="표_대합산단 분묘조서(08.12.17현재)_★대합산단 보상액 산정조서(10.04.29)_경산 기본조사서 결과 보고서-2012.07.28" xfId="3952"/>
    <cellStyle name="표_대합산단 분묘조서(08.12.17현재)_★대합산단 보상액 산정조서(10.04.29)_경산 기본조사서 결과 보고서-2012.07.29" xfId="3953"/>
    <cellStyle name="표_대합산단 분묘조서(08.12.17현재)_★대합산단 보상액 산정조서(10.04.29)_경산 기본조사서 결과 보고서-2012.07.30" xfId="3954"/>
    <cellStyle name="표_대합산단 분묘조서(08.12.17현재)_★대합산단 보상액 산정조서(10.04.29)_경산 기본조사서 결과 보고서-2012.08.05" xfId="3955"/>
    <cellStyle name="표_대합산단 분묘조서(08.12.17현재)_★대합산단 보상액 산정조서(10.04.29)_경산 전체토지조서 1(10.26일)" xfId="6089"/>
    <cellStyle name="표_대합산단 분묘조서(08.12.17현재)_★대합산단 보상액 산정조서(10.04.29)_경산 전체토지조서 2(10.26일)" xfId="6090"/>
    <cellStyle name="표_대합산단 분묘조서(08.12.17현재)_★대합산단 보상액 산정조서(10.04.29)_경산 전체토지조서-12.08.17" xfId="6091"/>
    <cellStyle name="표_대합산단 분묘조서(08.12.17현재)_★대합산단 보상액 산정조서(10.04.29)_물건조서(1단계완료)-지번별수정" xfId="6092"/>
    <cellStyle name="표_대합산단 분묘조서(08.12.17현재)_★대합산단 보상액 산정조서(10.04.29)_영농조서-수정.1024" xfId="6093"/>
    <cellStyle name="표_대합산단 분묘조서(08.12.17현재)_★대합산단 보상액 산정조서(10.04.29)_토지조서(전체. 기본조사서 번호순)" xfId="6094"/>
    <cellStyle name="표_대합산단 분묘조서(08.12.17현재)_★대합산단 보상액 산정조서(10.08.06)" xfId="3956"/>
    <cellStyle name="표_대합산단 분묘조서(08.12.17현재)_★대합산단 보상액 산정조서(10.08.06) 2" xfId="6095"/>
    <cellStyle name="표_대합산단 분묘조서(08.12.17현재)_★대합산단 보상액 산정조서(10.08.06)_경산 기본조사서 결과 보고서(분묘)-12.07.26" xfId="3957"/>
    <cellStyle name="표_대합산단 분묘조서(08.12.17현재)_★대합산단 보상액 산정조서(10.08.06)_경산 기본조사서 결과 보고서(영농)-2012.07.29" xfId="3958"/>
    <cellStyle name="표_대합산단 분묘조서(08.12.17현재)_★대합산단 보상액 산정조서(10.08.06)_경산 기본조사서 결과 보고서-2012.07.17(분묘조서)최종" xfId="3959"/>
    <cellStyle name="표_대합산단 분묘조서(08.12.17현재)_★대합산단 보상액 산정조서(10.08.06)_경산 기본조사서 결과 보고서-2012.07.18" xfId="3960"/>
    <cellStyle name="표_대합산단 분묘조서(08.12.17현재)_★대합산단 보상액 산정조서(10.08.06)_경산 기본조사서 결과 보고서-2012.07.19(출력용)" xfId="3961"/>
    <cellStyle name="표_대합산단 분묘조서(08.12.17현재)_★대합산단 보상액 산정조서(10.08.06)_경산 기본조사서 결과 보고서-2012.07.23" xfId="3962"/>
    <cellStyle name="표_대합산단 분묘조서(08.12.17현재)_★대합산단 보상액 산정조서(10.08.06)_경산 기본조사서 결과 보고서-2012.07.28" xfId="3963"/>
    <cellStyle name="표_대합산단 분묘조서(08.12.17현재)_★대합산단 보상액 산정조서(10.08.06)_경산 기본조사서 결과 보고서-2012.07.29" xfId="3964"/>
    <cellStyle name="표_대합산단 분묘조서(08.12.17현재)_★대합산단 보상액 산정조서(10.08.06)_경산 기본조사서 결과 보고서-2012.07.30" xfId="3965"/>
    <cellStyle name="표_대합산단 분묘조서(08.12.17현재)_★대합산단 보상액 산정조서(10.08.06)_경산 기본조사서 결과 보고서-2012.08.05" xfId="3966"/>
    <cellStyle name="표_대합산단 분묘조서(08.12.17현재)_★대합산단 보상액 산정조서(10.08.06)_경산 전체토지조서 1(10.26일)" xfId="6096"/>
    <cellStyle name="표_대합산단 분묘조서(08.12.17현재)_★대합산단 보상액 산정조서(10.08.06)_경산 전체토지조서 2(10.26일)" xfId="6097"/>
    <cellStyle name="표_대합산단 분묘조서(08.12.17현재)_★대합산단 보상액 산정조서(10.08.06)_경산 전체토지조서-12.08.17" xfId="6098"/>
    <cellStyle name="표_대합산단 분묘조서(08.12.17현재)_★대합산단 보상액 산정조서(10.08.06)_물건조서(1단계완료)-지번별수정" xfId="6099"/>
    <cellStyle name="표_대합산단 분묘조서(08.12.17현재)_★대합산단 보상액 산정조서(10.08.06)_영농조서-수정.1024" xfId="6100"/>
    <cellStyle name="표_대합산단 분묘조서(08.12.17현재)_★대합산단 보상액 산정조서(10.08.06)_토지조서(전체. 기본조사서 번호순)" xfId="6101"/>
    <cellStyle name="표_대합산단 분묘조서(08.12.17현재)_★대합산단_보상액 산정조서(최과장검토파일)" xfId="3967"/>
    <cellStyle name="표_대합산단 분묘조서(08.12.17현재)_★대합산단_보상액 산정조서(최과장검토파일) 2" xfId="6102"/>
    <cellStyle name="표_대합산단 분묘조서(08.12.17현재)_★대합산단_보상액 산정조서(최과장검토파일)_경산 기본조사서 결과 보고서(분묘)-12.07.26" xfId="3968"/>
    <cellStyle name="표_대합산단 분묘조서(08.12.17현재)_★대합산단_보상액 산정조서(최과장검토파일)_경산 기본조사서 결과 보고서(영농)-2012.07.29" xfId="3969"/>
    <cellStyle name="표_대합산단 분묘조서(08.12.17현재)_★대합산단_보상액 산정조서(최과장검토파일)_경산 기본조사서 결과 보고서-2012.07.17(분묘조서)최종" xfId="3970"/>
    <cellStyle name="표_대합산단 분묘조서(08.12.17현재)_★대합산단_보상액 산정조서(최과장검토파일)_경산 기본조사서 결과 보고서-2012.07.18" xfId="3971"/>
    <cellStyle name="표_대합산단 분묘조서(08.12.17현재)_★대합산단_보상액 산정조서(최과장검토파일)_경산 기본조사서 결과 보고서-2012.07.19(출력용)" xfId="3972"/>
    <cellStyle name="표_대합산단 분묘조서(08.12.17현재)_★대합산단_보상액 산정조서(최과장검토파일)_경산 기본조사서 결과 보고서-2012.07.23" xfId="3973"/>
    <cellStyle name="표_대합산단 분묘조서(08.12.17현재)_★대합산단_보상액 산정조서(최과장검토파일)_경산 기본조사서 결과 보고서-2012.07.28" xfId="3974"/>
    <cellStyle name="표_대합산단 분묘조서(08.12.17현재)_★대합산단_보상액 산정조서(최과장검토파일)_경산 기본조사서 결과 보고서-2012.07.29" xfId="3975"/>
    <cellStyle name="표_대합산단 분묘조서(08.12.17현재)_★대합산단_보상액 산정조서(최과장검토파일)_경산 기본조사서 결과 보고서-2012.07.30" xfId="3976"/>
    <cellStyle name="표_대합산단 분묘조서(08.12.17현재)_★대합산단_보상액 산정조서(최과장검토파일)_경산 기본조사서 결과 보고서-2012.08.05" xfId="3977"/>
    <cellStyle name="표_대합산단 분묘조서(08.12.17현재)_★대합산단_보상액 산정조서(최과장검토파일)_경산 전체토지조서 1(10.26일)" xfId="6103"/>
    <cellStyle name="표_대합산단 분묘조서(08.12.17현재)_★대합산단_보상액 산정조서(최과장검토파일)_경산 전체토지조서 2(10.26일)" xfId="6104"/>
    <cellStyle name="표_대합산단 분묘조서(08.12.17현재)_★대합산단_보상액 산정조서(최과장검토파일)_경산 전체토지조서-12.08.17" xfId="6105"/>
    <cellStyle name="표_대합산단 분묘조서(08.12.17현재)_★대합산단_보상액 산정조서(최과장검토파일)_물건조서(1단계완료)-지번별수정" xfId="6106"/>
    <cellStyle name="표_대합산단 분묘조서(08.12.17현재)_★대합산단_보상액 산정조서(최과장검토파일)_영농조서-수정.1024" xfId="6107"/>
    <cellStyle name="표_대합산단 분묘조서(08.12.17현재)_★대합산단_보상액 산정조서(최과장검토파일)_토지조서(전체. 기본조사서 번호순)" xfId="6108"/>
    <cellStyle name="표_대합산단 분묘조서(08.12.17현재)_★재결 보상액 산정조서(10.04.20)" xfId="3978"/>
    <cellStyle name="표_대합산단 분묘조서(08.12.17현재)_★재결 보상액 산정조서(10.04.20) 2" xfId="6109"/>
    <cellStyle name="표_대합산단 분묘조서(08.12.17현재)_★재결 보상액 산정조서(10.04.20)_경산 기본조사서 결과 보고서(분묘)-12.07.26" xfId="3979"/>
    <cellStyle name="표_대합산단 분묘조서(08.12.17현재)_★재결 보상액 산정조서(10.04.20)_경산 기본조사서 결과 보고서(영농)-2012.07.29" xfId="3980"/>
    <cellStyle name="표_대합산단 분묘조서(08.12.17현재)_★재결 보상액 산정조서(10.04.20)_경산 기본조사서 결과 보고서-2012.07.17(분묘조서)최종" xfId="3981"/>
    <cellStyle name="표_대합산단 분묘조서(08.12.17현재)_★재결 보상액 산정조서(10.04.20)_경산 기본조사서 결과 보고서-2012.07.18" xfId="3982"/>
    <cellStyle name="표_대합산단 분묘조서(08.12.17현재)_★재결 보상액 산정조서(10.04.20)_경산 기본조사서 결과 보고서-2012.07.19(출력용)" xfId="3983"/>
    <cellStyle name="표_대합산단 분묘조서(08.12.17현재)_★재결 보상액 산정조서(10.04.20)_경산 기본조사서 결과 보고서-2012.07.23" xfId="3984"/>
    <cellStyle name="표_대합산단 분묘조서(08.12.17현재)_★재결 보상액 산정조서(10.04.20)_경산 기본조사서 결과 보고서-2012.07.28" xfId="3985"/>
    <cellStyle name="표_대합산단 분묘조서(08.12.17현재)_★재결 보상액 산정조서(10.04.20)_경산 기본조사서 결과 보고서-2012.07.29" xfId="3986"/>
    <cellStyle name="표_대합산단 분묘조서(08.12.17현재)_★재결 보상액 산정조서(10.04.20)_경산 기본조사서 결과 보고서-2012.07.30" xfId="3987"/>
    <cellStyle name="표_대합산단 분묘조서(08.12.17현재)_★재결 보상액 산정조서(10.04.20)_경산 기본조사서 결과 보고서-2012.08.05" xfId="3988"/>
    <cellStyle name="표_대합산단 분묘조서(08.12.17현재)_★재결 보상액 산정조서(10.04.20)_경산 전체토지조서 1(10.26일)" xfId="6110"/>
    <cellStyle name="표_대합산단 분묘조서(08.12.17현재)_★재결 보상액 산정조서(10.04.20)_경산 전체토지조서 2(10.26일)" xfId="6111"/>
    <cellStyle name="표_대합산단 분묘조서(08.12.17현재)_★재결 보상액 산정조서(10.04.20)_경산 전체토지조서-12.08.17" xfId="6112"/>
    <cellStyle name="표_대합산단 분묘조서(08.12.17현재)_★재결 보상액 산정조서(10.04.20)_물건조서(1단계완료)-지번별수정" xfId="6113"/>
    <cellStyle name="표_대합산단 분묘조서(08.12.17현재)_★재결 보상액 산정조서(10.04.20)_영농조서-수정.1024" xfId="6114"/>
    <cellStyle name="표_대합산단 분묘조서(08.12.17현재)_★재결 보상액 산정조서(10.04.20)_토지조서(전체. 기본조사서 번호순)" xfId="6115"/>
    <cellStyle name="표_대합산단 분묘조서(08.12.17현재)_경산 기본조사서 결과 보고서(분묘)-12.07.26" xfId="3989"/>
    <cellStyle name="표_대합산단 분묘조서(08.12.17현재)_경산 기본조사서 결과 보고서(영농)-2012.07.29" xfId="3990"/>
    <cellStyle name="표_대합산단 분묘조서(08.12.17현재)_경산 기본조사서 결과 보고서-2012.07.17(분묘조서)최종" xfId="3991"/>
    <cellStyle name="표_대합산단 분묘조서(08.12.17현재)_경산 기본조사서 결과 보고서-2012.07.18" xfId="3992"/>
    <cellStyle name="표_대합산단 분묘조서(08.12.17현재)_경산 기본조사서 결과 보고서-2012.07.19(출력용)" xfId="3993"/>
    <cellStyle name="표_대합산단 분묘조서(08.12.17현재)_경산 기본조사서 결과 보고서-2012.07.23" xfId="3994"/>
    <cellStyle name="표_대합산단 분묘조서(08.12.17현재)_경산 기본조사서 결과 보고서-2012.07.28" xfId="3995"/>
    <cellStyle name="표_대합산단 분묘조서(08.12.17현재)_경산 기본조사서 결과 보고서-2012.07.29" xfId="3996"/>
    <cellStyle name="표_대합산단 분묘조서(08.12.17현재)_경산 기본조사서 결과 보고서-2012.07.30" xfId="3997"/>
    <cellStyle name="표_대합산단 분묘조서(08.12.17현재)_경산 기본조사서 결과 보고서-2012.08.05" xfId="3998"/>
    <cellStyle name="표_대합산단 분묘조서(08.12.17현재)_경산 전체토지조서 1(10.26일)" xfId="6116"/>
    <cellStyle name="표_대합산단 분묘조서(08.12.17현재)_경산 전체토지조서 2(10.26일)" xfId="6117"/>
    <cellStyle name="표_대합산단 분묘조서(08.12.17현재)_경산 전체토지조서-12.08.17" xfId="6118"/>
    <cellStyle name="표_대합산단 분묘조서(08.12.17현재)_대상재산 지번별 상세확인내역-2009.1(도귀속협의결과)" xfId="3999"/>
    <cellStyle name="표_대합산단 분묘조서(08.12.17현재)_대상재산 지번별 상세확인내역-2009.1(도귀속협의결과) 2" xfId="6119"/>
    <cellStyle name="표_대합산단 분묘조서(08.12.17현재)_대상재산 지번별 상세확인내역-2009.1(도귀속협의결과)_경산 기본조사서 결과 보고서(분묘)-12.07.26" xfId="4000"/>
    <cellStyle name="표_대합산단 분묘조서(08.12.17현재)_대상재산 지번별 상세확인내역-2009.1(도귀속협의결과)_경산 기본조사서 결과 보고서(영농)-2012.07.29" xfId="4001"/>
    <cellStyle name="표_대합산단 분묘조서(08.12.17현재)_대상재산 지번별 상세확인내역-2009.1(도귀속협의결과)_경산 기본조사서 결과 보고서-2012.07.17(분묘조서)최종" xfId="4002"/>
    <cellStyle name="표_대합산단 분묘조서(08.12.17현재)_대상재산 지번별 상세확인내역-2009.1(도귀속협의결과)_경산 기본조사서 결과 보고서-2012.07.18" xfId="4003"/>
    <cellStyle name="표_대합산단 분묘조서(08.12.17현재)_대상재산 지번별 상세확인내역-2009.1(도귀속협의결과)_경산 기본조사서 결과 보고서-2012.07.19(출력용)" xfId="4004"/>
    <cellStyle name="표_대합산단 분묘조서(08.12.17현재)_대상재산 지번별 상세확인내역-2009.1(도귀속협의결과)_경산 기본조사서 결과 보고서-2012.07.23" xfId="4005"/>
    <cellStyle name="표_대합산단 분묘조서(08.12.17현재)_대상재산 지번별 상세확인내역-2009.1(도귀속협의결과)_경산 기본조사서 결과 보고서-2012.07.28" xfId="4006"/>
    <cellStyle name="표_대합산단 분묘조서(08.12.17현재)_대상재산 지번별 상세확인내역-2009.1(도귀속협의결과)_경산 기본조사서 결과 보고서-2012.07.29" xfId="4007"/>
    <cellStyle name="표_대합산단 분묘조서(08.12.17현재)_대상재산 지번별 상세확인내역-2009.1(도귀속협의결과)_경산 기본조사서 결과 보고서-2012.07.30" xfId="4008"/>
    <cellStyle name="표_대합산단 분묘조서(08.12.17현재)_대상재산 지번별 상세확인내역-2009.1(도귀속협의결과)_경산 기본조사서 결과 보고서-2012.08.05" xfId="4009"/>
    <cellStyle name="표_대합산단 분묘조서(08.12.17현재)_대상재산 지번별 상세확인내역-2009.1(도귀속협의결과)_경산 전체토지조서 1(10.26일)" xfId="6120"/>
    <cellStyle name="표_대합산단 분묘조서(08.12.17현재)_대상재산 지번별 상세확인내역-2009.1(도귀속협의결과)_경산 전체토지조서 2(10.26일)" xfId="6121"/>
    <cellStyle name="표_대합산단 분묘조서(08.12.17현재)_대상재산 지번별 상세확인내역-2009.1(도귀속협의결과)_경산 전체토지조서-12.08.17" xfId="6122"/>
    <cellStyle name="표_대합산단 분묘조서(08.12.17현재)_대상재산 지번별 상세확인내역-2009.1(도귀속협의결과)_물건조서(1단계완료)-지번별수정" xfId="6123"/>
    <cellStyle name="표_대합산단 분묘조서(08.12.17현재)_대상재산 지번별 상세확인내역-2009.1(도귀속협의결과)_영농조서-수정.1024" xfId="6124"/>
    <cellStyle name="표_대합산단 분묘조서(08.12.17현재)_대상재산 지번별 상세확인내역-2009.1(도귀속협의결과)_토지조서(전체. 기본조사서 번호순)" xfId="6125"/>
    <cellStyle name="표_대합산단 분묘조서(08.12.17현재)_대합산단_보상액_분석(09.6.11)-최종" xfId="4010"/>
    <cellStyle name="표_대합산단 분묘조서(08.12.17현재)_대합산단_보상액_분석(09.6.11)-최종 2" xfId="6126"/>
    <cellStyle name="표_대합산단 분묘조서(08.12.17현재)_대합산단_보상액_분석(09.6.11)-최종_경산 기본조사서 결과 보고서(분묘)-12.07.26" xfId="4011"/>
    <cellStyle name="표_대합산단 분묘조서(08.12.17현재)_대합산단_보상액_분석(09.6.11)-최종_경산 기본조사서 결과 보고서(영농)-2012.07.29" xfId="4012"/>
    <cellStyle name="표_대합산단 분묘조서(08.12.17현재)_대합산단_보상액_분석(09.6.11)-최종_경산 기본조사서 결과 보고서-2012.07.17(분묘조서)최종" xfId="4013"/>
    <cellStyle name="표_대합산단 분묘조서(08.12.17현재)_대합산단_보상액_분석(09.6.11)-최종_경산 기본조사서 결과 보고서-2012.07.18" xfId="4014"/>
    <cellStyle name="표_대합산단 분묘조서(08.12.17현재)_대합산단_보상액_분석(09.6.11)-최종_경산 기본조사서 결과 보고서-2012.07.19(출력용)" xfId="4015"/>
    <cellStyle name="표_대합산단 분묘조서(08.12.17현재)_대합산단_보상액_분석(09.6.11)-최종_경산 기본조사서 결과 보고서-2012.07.23" xfId="4016"/>
    <cellStyle name="표_대합산단 분묘조서(08.12.17현재)_대합산단_보상액_분석(09.6.11)-최종_경산 기본조사서 결과 보고서-2012.07.28" xfId="4017"/>
    <cellStyle name="표_대합산단 분묘조서(08.12.17현재)_대합산단_보상액_분석(09.6.11)-최종_경산 기본조사서 결과 보고서-2012.07.29" xfId="4018"/>
    <cellStyle name="표_대합산단 분묘조서(08.12.17현재)_대합산단_보상액_분석(09.6.11)-최종_경산 기본조사서 결과 보고서-2012.07.30" xfId="4019"/>
    <cellStyle name="표_대합산단 분묘조서(08.12.17현재)_대합산단_보상액_분석(09.6.11)-최종_경산 기본조사서 결과 보고서-2012.08.05" xfId="4020"/>
    <cellStyle name="표_대합산단 분묘조서(08.12.17현재)_대합산단_보상액_분석(09.6.11)-최종_경산 전체토지조서 1(10.26일)" xfId="6127"/>
    <cellStyle name="표_대합산단 분묘조서(08.12.17현재)_대합산단_보상액_분석(09.6.11)-최종_경산 전체토지조서 2(10.26일)" xfId="6128"/>
    <cellStyle name="표_대합산단 분묘조서(08.12.17현재)_대합산단_보상액_분석(09.6.11)-최종_경산 전체토지조서-12.08.17" xfId="6129"/>
    <cellStyle name="표_대합산단 분묘조서(08.12.17현재)_대합산단_보상액_분석(09.6.11)-최종_물건조서(1단계완료)-지번별수정" xfId="6130"/>
    <cellStyle name="표_대합산단 분묘조서(08.12.17현재)_대합산단_보상액_분석(09.6.11)-최종_영농조서-수정.1024" xfId="6131"/>
    <cellStyle name="표_대합산단 분묘조서(08.12.17현재)_대합산단_보상액_분석(09.6.11)-최종_토지조서(전체. 기본조사서 번호순)" xfId="6132"/>
    <cellStyle name="표_대합산단 분묘조서(08.12.17현재)_물건조서(1단계완료)-지번별수정" xfId="6133"/>
    <cellStyle name="표_대합산단 분묘조서(08.12.17현재)_영농조서-수정.1024" xfId="6134"/>
    <cellStyle name="표_대합산단 분묘조서(08.12.17현재)_토지조서(전체. 기본조사서 번호순)" xfId="6135"/>
    <cellStyle name="표_대합산단 분묘조서_★대합산단 보상액 산정조서(09.08.07현재)" xfId="4021"/>
    <cellStyle name="표_대합산단 분묘조서_★대합산단 보상액 산정조서(09.08.07현재) 2" xfId="6136"/>
    <cellStyle name="표_대합산단 분묘조서_★대합산단 보상액 산정조서(09.08.07현재)_경산 기본조사서 결과 보고서(분묘)-12.07.26" xfId="4022"/>
    <cellStyle name="표_대합산단 분묘조서_★대합산단 보상액 산정조서(09.08.07현재)_경산 기본조사서 결과 보고서(영농)-2012.07.29" xfId="4023"/>
    <cellStyle name="표_대합산단 분묘조서_★대합산단 보상액 산정조서(09.08.07현재)_경산 기본조사서 결과 보고서-2012.07.17(분묘조서)최종" xfId="4024"/>
    <cellStyle name="표_대합산단 분묘조서_★대합산단 보상액 산정조서(09.08.07현재)_경산 기본조사서 결과 보고서-2012.07.18" xfId="4025"/>
    <cellStyle name="표_대합산단 분묘조서_★대합산단 보상액 산정조서(09.08.07현재)_경산 기본조사서 결과 보고서-2012.07.19(출력용)" xfId="4026"/>
    <cellStyle name="표_대합산단 분묘조서_★대합산단 보상액 산정조서(09.08.07현재)_경산 기본조사서 결과 보고서-2012.07.23" xfId="4027"/>
    <cellStyle name="표_대합산단 분묘조서_★대합산단 보상액 산정조서(09.08.07현재)_경산 기본조사서 결과 보고서-2012.07.28" xfId="4028"/>
    <cellStyle name="표_대합산단 분묘조서_★대합산단 보상액 산정조서(09.08.07현재)_경산 기본조사서 결과 보고서-2012.07.29" xfId="4029"/>
    <cellStyle name="표_대합산단 분묘조서_★대합산단 보상액 산정조서(09.08.07현재)_경산 기본조사서 결과 보고서-2012.07.30" xfId="4030"/>
    <cellStyle name="표_대합산단 분묘조서_★대합산단 보상액 산정조서(09.08.07현재)_경산 기본조사서 결과 보고서-2012.08.05" xfId="4031"/>
    <cellStyle name="표_대합산단 분묘조서_★대합산단 보상액 산정조서(09.08.07현재)_경산 전체토지조서 1(10.26일)" xfId="6137"/>
    <cellStyle name="표_대합산단 분묘조서_★대합산단 보상액 산정조서(09.08.07현재)_경산 전체토지조서 2(10.26일)" xfId="6138"/>
    <cellStyle name="표_대합산단 분묘조서_★대합산단 보상액 산정조서(09.08.07현재)_경산 전체토지조서-12.08.17" xfId="6139"/>
    <cellStyle name="표_대합산단 분묘조서_★대합산단 보상액 산정조서(09.08.07현재)_물건조서(1단계완료)-지번별수정" xfId="6140"/>
    <cellStyle name="표_대합산단 분묘조서_★대합산단 보상액 산정조서(09.08.07현재)_영농조서-수정.1024" xfId="6141"/>
    <cellStyle name="표_대합산단 분묘조서_★대합산단 보상액 산정조서(09.08.07현재)-수정" xfId="4032"/>
    <cellStyle name="표_대합산단 분묘조서_★대합산단 보상액 산정조서(09.08.07현재)-수정 2" xfId="6142"/>
    <cellStyle name="표_대합산단 분묘조서_★대합산단 보상액 산정조서(09.08.07현재)-수정_경산 기본조사서 결과 보고서(분묘)-12.07.26" xfId="4033"/>
    <cellStyle name="표_대합산단 분묘조서_★대합산단 보상액 산정조서(09.08.07현재)-수정_경산 기본조사서 결과 보고서(영농)-2012.07.29" xfId="4034"/>
    <cellStyle name="표_대합산단 분묘조서_★대합산단 보상액 산정조서(09.08.07현재)-수정_경산 기본조사서 결과 보고서-2012.07.17(분묘조서)최종" xfId="4035"/>
    <cellStyle name="표_대합산단 분묘조서_★대합산단 보상액 산정조서(09.08.07현재)-수정_경산 기본조사서 결과 보고서-2012.07.18" xfId="4036"/>
    <cellStyle name="표_대합산단 분묘조서_★대합산단 보상액 산정조서(09.08.07현재)-수정_경산 기본조사서 결과 보고서-2012.07.19(출력용)" xfId="4037"/>
    <cellStyle name="표_대합산단 분묘조서_★대합산단 보상액 산정조서(09.08.07현재)-수정_경산 기본조사서 결과 보고서-2012.07.23" xfId="4038"/>
    <cellStyle name="표_대합산단 분묘조서_★대합산단 보상액 산정조서(09.08.07현재)-수정_경산 기본조사서 결과 보고서-2012.07.28" xfId="4039"/>
    <cellStyle name="표_대합산단 분묘조서_★대합산단 보상액 산정조서(09.08.07현재)-수정_경산 기본조사서 결과 보고서-2012.07.29" xfId="4040"/>
    <cellStyle name="표_대합산단 분묘조서_★대합산단 보상액 산정조서(09.08.07현재)-수정_경산 기본조사서 결과 보고서-2012.07.30" xfId="4041"/>
    <cellStyle name="표_대합산단 분묘조서_★대합산단 보상액 산정조서(09.08.07현재)-수정_경산 기본조사서 결과 보고서-2012.08.05" xfId="4042"/>
    <cellStyle name="표_대합산단 분묘조서_★대합산단 보상액 산정조서(09.08.07현재)-수정_경산 전체토지조서 1(10.26일)" xfId="6143"/>
    <cellStyle name="표_대합산단 분묘조서_★대합산단 보상액 산정조서(09.08.07현재)-수정_경산 전체토지조서 2(10.26일)" xfId="6144"/>
    <cellStyle name="표_대합산단 분묘조서_★대합산단 보상액 산정조서(09.08.07현재)-수정_경산 전체토지조서-12.08.17" xfId="6145"/>
    <cellStyle name="표_대합산단 분묘조서_★대합산단 보상액 산정조서(09.08.07현재)-수정_물건조서(1단계완료)-지번별수정" xfId="6146"/>
    <cellStyle name="표_대합산단 분묘조서_★대합산단 보상액 산정조서(09.08.07현재)-수정_영농조서-수정.1024" xfId="6147"/>
    <cellStyle name="표_대합산단 분묘조서_★대합산단 보상액 산정조서(09.08.11현재)" xfId="4043"/>
    <cellStyle name="표_대합산단 분묘조서_★대합산단 보상액 산정조서(09.08.11현재) 2" xfId="6148"/>
    <cellStyle name="표_대합산단 분묘조서_★대합산단 보상액 산정조서(09.08.11현재)_경산 기본조사서 결과 보고서(분묘)-12.07.26" xfId="4044"/>
    <cellStyle name="표_대합산단 분묘조서_★대합산단 보상액 산정조서(09.08.11현재)_경산 기본조사서 결과 보고서(영농)-2012.07.29" xfId="4045"/>
    <cellStyle name="표_대합산단 분묘조서_★대합산단 보상액 산정조서(09.08.11현재)_경산 기본조사서 결과 보고서-2012.07.17(분묘조서)최종" xfId="4046"/>
    <cellStyle name="표_대합산단 분묘조서_★대합산단 보상액 산정조서(09.08.11현재)_경산 기본조사서 결과 보고서-2012.07.18" xfId="4047"/>
    <cellStyle name="표_대합산단 분묘조서_★대합산단 보상액 산정조서(09.08.11현재)_경산 기본조사서 결과 보고서-2012.07.19(출력용)" xfId="4048"/>
    <cellStyle name="표_대합산단 분묘조서_★대합산단 보상액 산정조서(09.08.11현재)_경산 기본조사서 결과 보고서-2012.07.23" xfId="4049"/>
    <cellStyle name="표_대합산단 분묘조서_★대합산단 보상액 산정조서(09.08.11현재)_경산 기본조사서 결과 보고서-2012.07.28" xfId="4050"/>
    <cellStyle name="표_대합산단 분묘조서_★대합산단 보상액 산정조서(09.08.11현재)_경산 기본조사서 결과 보고서-2012.07.29" xfId="4051"/>
    <cellStyle name="표_대합산단 분묘조서_★대합산단 보상액 산정조서(09.08.11현재)_경산 기본조사서 결과 보고서-2012.07.30" xfId="4052"/>
    <cellStyle name="표_대합산단 분묘조서_★대합산단 보상액 산정조서(09.08.11현재)_경산 기본조사서 결과 보고서-2012.08.05" xfId="4053"/>
    <cellStyle name="표_대합산단 분묘조서_★대합산단 보상액 산정조서(09.08.11현재)_경산 전체토지조서 1(10.26일)" xfId="6149"/>
    <cellStyle name="표_대합산단 분묘조서_★대합산단 보상액 산정조서(09.08.11현재)_경산 전체토지조서 2(10.26일)" xfId="6150"/>
    <cellStyle name="표_대합산단 분묘조서_★대합산단 보상액 산정조서(09.08.11현재)_경산 전체토지조서-12.08.17" xfId="6151"/>
    <cellStyle name="표_대합산단 분묘조서_★대합산단 보상액 산정조서(09.08.11현재)_물건조서(1단계완료)-지번별수정" xfId="6152"/>
    <cellStyle name="표_대합산단 분묘조서_★대합산단 보상액 산정조서(09.08.11현재)_영농조서-수정.1024" xfId="6153"/>
    <cellStyle name="표_대합산단 분묘조서_★대합산단 보상액 산정조서(09.08.18현재)" xfId="4054"/>
    <cellStyle name="표_대합산단 분묘조서_★대합산단 보상액 산정조서(09.08.18현재) 2" xfId="6154"/>
    <cellStyle name="표_대합산단 분묘조서_★대합산단 보상액 산정조서(09.08.18현재)_경산 기본조사서 결과 보고서(분묘)-12.07.26" xfId="4055"/>
    <cellStyle name="표_대합산단 분묘조서_★대합산단 보상액 산정조서(09.08.18현재)_경산 기본조사서 결과 보고서(영농)-2012.07.29" xfId="4056"/>
    <cellStyle name="표_대합산단 분묘조서_★대합산단 보상액 산정조서(09.08.18현재)_경산 기본조사서 결과 보고서-2012.07.17(분묘조서)최종" xfId="4057"/>
    <cellStyle name="표_대합산단 분묘조서_★대합산단 보상액 산정조서(09.08.18현재)_경산 기본조사서 결과 보고서-2012.07.18" xfId="4058"/>
    <cellStyle name="표_대합산단 분묘조서_★대합산단 보상액 산정조서(09.08.18현재)_경산 기본조사서 결과 보고서-2012.07.19(출력용)" xfId="4059"/>
    <cellStyle name="표_대합산단 분묘조서_★대합산단 보상액 산정조서(09.08.18현재)_경산 기본조사서 결과 보고서-2012.07.23" xfId="4060"/>
    <cellStyle name="표_대합산단 분묘조서_★대합산단 보상액 산정조서(09.08.18현재)_경산 기본조사서 결과 보고서-2012.07.28" xfId="4061"/>
    <cellStyle name="표_대합산단 분묘조서_★대합산단 보상액 산정조서(09.08.18현재)_경산 기본조사서 결과 보고서-2012.07.29" xfId="4062"/>
    <cellStyle name="표_대합산단 분묘조서_★대합산단 보상액 산정조서(09.08.18현재)_경산 기본조사서 결과 보고서-2012.07.30" xfId="4063"/>
    <cellStyle name="표_대합산단 분묘조서_★대합산단 보상액 산정조서(09.08.18현재)_경산 기본조사서 결과 보고서-2012.08.05" xfId="4064"/>
    <cellStyle name="표_대합산단 분묘조서_★대합산단 보상액 산정조서(09.08.18현재)_경산 전체토지조서 1(10.26일)" xfId="6155"/>
    <cellStyle name="표_대합산단 분묘조서_★대합산단 보상액 산정조서(09.08.18현재)_경산 전체토지조서 2(10.26일)" xfId="6156"/>
    <cellStyle name="표_대합산단 분묘조서_★대합산단 보상액 산정조서(09.08.18현재)_경산 전체토지조서-12.08.17" xfId="6157"/>
    <cellStyle name="표_대합산단 분묘조서_★대합산단 보상액 산정조서(09.08.18현재)_물건조서(1단계완료)-지번별수정" xfId="6158"/>
    <cellStyle name="표_대합산단 분묘조서_★대합산단 보상액 산정조서(09.08.18현재)_영농조서-수정.1024" xfId="6159"/>
    <cellStyle name="표_대합산단 분묘조서_★대합산단 보상액 산정조서(09.08.31현재)" xfId="4065"/>
    <cellStyle name="표_대합산단 분묘조서_★대합산단 보상액 산정조서(09.08.31현재) 2" xfId="6160"/>
    <cellStyle name="표_대합산단 분묘조서_★대합산단 보상액 산정조서(09.08.31현재)_경산 기본조사서 결과 보고서(분묘)-12.07.26" xfId="4066"/>
    <cellStyle name="표_대합산단 분묘조서_★대합산단 보상액 산정조서(09.08.31현재)_경산 기본조사서 결과 보고서(영농)-2012.07.29" xfId="4067"/>
    <cellStyle name="표_대합산단 분묘조서_★대합산단 보상액 산정조서(09.08.31현재)_경산 기본조사서 결과 보고서-2012.07.17(분묘조서)최종" xfId="4068"/>
    <cellStyle name="표_대합산단 분묘조서_★대합산단 보상액 산정조서(09.08.31현재)_경산 기본조사서 결과 보고서-2012.07.18" xfId="4069"/>
    <cellStyle name="표_대합산단 분묘조서_★대합산단 보상액 산정조서(09.08.31현재)_경산 기본조사서 결과 보고서-2012.07.19(출력용)" xfId="4070"/>
    <cellStyle name="표_대합산단 분묘조서_★대합산단 보상액 산정조서(09.08.31현재)_경산 기본조사서 결과 보고서-2012.07.23" xfId="4071"/>
    <cellStyle name="표_대합산단 분묘조서_★대합산단 보상액 산정조서(09.08.31현재)_경산 기본조사서 결과 보고서-2012.07.28" xfId="4072"/>
    <cellStyle name="표_대합산단 분묘조서_★대합산단 보상액 산정조서(09.08.31현재)_경산 기본조사서 결과 보고서-2012.07.29" xfId="4073"/>
    <cellStyle name="표_대합산단 분묘조서_★대합산단 보상액 산정조서(09.08.31현재)_경산 기본조사서 결과 보고서-2012.07.30" xfId="4074"/>
    <cellStyle name="표_대합산단 분묘조서_★대합산단 보상액 산정조서(09.08.31현재)_경산 기본조사서 결과 보고서-2012.08.05" xfId="4075"/>
    <cellStyle name="표_대합산단 분묘조서_★대합산단 보상액 산정조서(09.08.31현재)_경산 전체토지조서 1(10.26일)" xfId="6161"/>
    <cellStyle name="표_대합산단 분묘조서_★대합산단 보상액 산정조서(09.08.31현재)_경산 전체토지조서 2(10.26일)" xfId="6162"/>
    <cellStyle name="표_대합산단 분묘조서_★대합산단 보상액 산정조서(09.08.31현재)_경산 전체토지조서-12.08.17" xfId="6163"/>
    <cellStyle name="표_대합산단 분묘조서_★대합산단 보상액 산정조서(09.08.31현재)_물건조서(1단계완료)-지번별수정" xfId="6164"/>
    <cellStyle name="표_대합산단 분묘조서_★대합산단 보상액 산정조서(09.08.31현재)_영농조서-수정.1024" xfId="6165"/>
    <cellStyle name="표_대합산단 분묘조서_★대합산단 보상액 산정조서(09.09.01현재)" xfId="4076"/>
    <cellStyle name="표_대합산단 분묘조서_★대합산단 보상액 산정조서(09.09.01현재) 2" xfId="6166"/>
    <cellStyle name="표_대합산단 분묘조서_★대합산단 보상액 산정조서(09.09.01현재)_경산 기본조사서 결과 보고서(분묘)-12.07.26" xfId="4077"/>
    <cellStyle name="표_대합산단 분묘조서_★대합산단 보상액 산정조서(09.09.01현재)_경산 기본조사서 결과 보고서(영농)-2012.07.29" xfId="4078"/>
    <cellStyle name="표_대합산단 분묘조서_★대합산단 보상액 산정조서(09.09.01현재)_경산 기본조사서 결과 보고서-2012.07.17(분묘조서)최종" xfId="4079"/>
    <cellStyle name="표_대합산단 분묘조서_★대합산단 보상액 산정조서(09.09.01현재)_경산 기본조사서 결과 보고서-2012.07.18" xfId="4080"/>
    <cellStyle name="표_대합산단 분묘조서_★대합산단 보상액 산정조서(09.09.01현재)_경산 기본조사서 결과 보고서-2012.07.19(출력용)" xfId="4081"/>
    <cellStyle name="표_대합산단 분묘조서_★대합산단 보상액 산정조서(09.09.01현재)_경산 기본조사서 결과 보고서-2012.07.23" xfId="4082"/>
    <cellStyle name="표_대합산단 분묘조서_★대합산단 보상액 산정조서(09.09.01현재)_경산 기본조사서 결과 보고서-2012.07.28" xfId="4083"/>
    <cellStyle name="표_대합산단 분묘조서_★대합산단 보상액 산정조서(09.09.01현재)_경산 기본조사서 결과 보고서-2012.07.29" xfId="4084"/>
    <cellStyle name="표_대합산단 분묘조서_★대합산단 보상액 산정조서(09.09.01현재)_경산 기본조사서 결과 보고서-2012.07.30" xfId="4085"/>
    <cellStyle name="표_대합산단 분묘조서_★대합산단 보상액 산정조서(09.09.01현재)_경산 기본조사서 결과 보고서-2012.08.05" xfId="4086"/>
    <cellStyle name="표_대합산단 분묘조서_★대합산단 보상액 산정조서(09.09.01현재)_경산 전체토지조서 1(10.26일)" xfId="6167"/>
    <cellStyle name="표_대합산단 분묘조서_★대합산단 보상액 산정조서(09.09.01현재)_경산 전체토지조서 2(10.26일)" xfId="6168"/>
    <cellStyle name="표_대합산단 분묘조서_★대합산단 보상액 산정조서(09.09.01현재)_경산 전체토지조서-12.08.17" xfId="6169"/>
    <cellStyle name="표_대합산단 분묘조서_★대합산단 보상액 산정조서(09.09.01현재)_물건조서(1단계완료)-지번별수정" xfId="6170"/>
    <cellStyle name="표_대합산단 분묘조서_★대합산단 보상액 산정조서(09.09.01현재)_영농조서-수정.1024" xfId="6171"/>
    <cellStyle name="표_대합산단 분묘조서_★대합산단 보상액 산정조서(10.01.07현재)" xfId="4087"/>
    <cellStyle name="표_대합산단 분묘조서_★대합산단 보상액 산정조서(10.01.07현재) 2" xfId="6172"/>
    <cellStyle name="표_대합산단 분묘조서_★대합산단 보상액 산정조서(10.01.07현재)_경산 기본조사서 결과 보고서(분묘)-12.07.26" xfId="4088"/>
    <cellStyle name="표_대합산단 분묘조서_★대합산단 보상액 산정조서(10.01.07현재)_경산 기본조사서 결과 보고서(영농)-2012.07.29" xfId="4089"/>
    <cellStyle name="표_대합산단 분묘조서_★대합산단 보상액 산정조서(10.01.07현재)_경산 기본조사서 결과 보고서-2012.07.17(분묘조서)최종" xfId="4090"/>
    <cellStyle name="표_대합산단 분묘조서_★대합산단 보상액 산정조서(10.01.07현재)_경산 기본조사서 결과 보고서-2012.07.18" xfId="4091"/>
    <cellStyle name="표_대합산단 분묘조서_★대합산단 보상액 산정조서(10.01.07현재)_경산 기본조사서 결과 보고서-2012.07.19(출력용)" xfId="4092"/>
    <cellStyle name="표_대합산단 분묘조서_★대합산단 보상액 산정조서(10.01.07현재)_경산 기본조사서 결과 보고서-2012.07.23" xfId="4093"/>
    <cellStyle name="표_대합산단 분묘조서_★대합산단 보상액 산정조서(10.01.07현재)_경산 기본조사서 결과 보고서-2012.07.28" xfId="4094"/>
    <cellStyle name="표_대합산단 분묘조서_★대합산단 보상액 산정조서(10.01.07현재)_경산 기본조사서 결과 보고서-2012.07.29" xfId="4095"/>
    <cellStyle name="표_대합산단 분묘조서_★대합산단 보상액 산정조서(10.01.07현재)_경산 기본조사서 결과 보고서-2012.07.30" xfId="4096"/>
    <cellStyle name="표_대합산단 분묘조서_★대합산단 보상액 산정조서(10.01.07현재)_경산 기본조사서 결과 보고서-2012.08.05" xfId="4097"/>
    <cellStyle name="표_대합산단 분묘조서_★대합산단 보상액 산정조서(10.01.07현재)_경산 전체토지조서 1(10.26일)" xfId="6173"/>
    <cellStyle name="표_대합산단 분묘조서_★대합산단 보상액 산정조서(10.01.07현재)_경산 전체토지조서 2(10.26일)" xfId="6174"/>
    <cellStyle name="표_대합산단 분묘조서_★대합산단 보상액 산정조서(10.01.07현재)_경산 전체토지조서-12.08.17" xfId="6175"/>
    <cellStyle name="표_대합산단 분묘조서_★대합산단 보상액 산정조서(10.01.07현재)_물건조서(1단계완료)-지번별수정" xfId="6176"/>
    <cellStyle name="표_대합산단 분묘조서_★대합산단 보상액 산정조서(10.01.07현재)_영농조서-수정.1024" xfId="6177"/>
    <cellStyle name="표_대합산단 분묘조서_★대합산단 보상액 산정조서(10.04.20)-수용계약용" xfId="4098"/>
    <cellStyle name="표_대합산단 분묘조서_★대합산단 보상액 산정조서(10.04.20)-수용계약용 2" xfId="6178"/>
    <cellStyle name="표_대합산단 분묘조서_★대합산단 보상액 산정조서(10.04.20)-수용계약용_경산 기본조사서 결과 보고서(분묘)-12.07.26" xfId="4099"/>
    <cellStyle name="표_대합산단 분묘조서_★대합산단 보상액 산정조서(10.04.20)-수용계약용_경산 기본조사서 결과 보고서(영농)-2012.07.29" xfId="4100"/>
    <cellStyle name="표_대합산단 분묘조서_★대합산단 보상액 산정조서(10.04.20)-수용계약용_경산 기본조사서 결과 보고서-2012.07.17(분묘조서)최종" xfId="4101"/>
    <cellStyle name="표_대합산단 분묘조서_★대합산단 보상액 산정조서(10.04.20)-수용계약용_경산 기본조사서 결과 보고서-2012.07.18" xfId="4102"/>
    <cellStyle name="표_대합산단 분묘조서_★대합산단 보상액 산정조서(10.04.20)-수용계약용_경산 기본조사서 결과 보고서-2012.07.19(출력용)" xfId="4103"/>
    <cellStyle name="표_대합산단 분묘조서_★대합산단 보상액 산정조서(10.04.20)-수용계약용_경산 기본조사서 결과 보고서-2012.07.23" xfId="4104"/>
    <cellStyle name="표_대합산단 분묘조서_★대합산단 보상액 산정조서(10.04.20)-수용계약용_경산 기본조사서 결과 보고서-2012.07.28" xfId="4105"/>
    <cellStyle name="표_대합산단 분묘조서_★대합산단 보상액 산정조서(10.04.20)-수용계약용_경산 기본조사서 결과 보고서-2012.07.29" xfId="4106"/>
    <cellStyle name="표_대합산단 분묘조서_★대합산단 보상액 산정조서(10.04.20)-수용계약용_경산 기본조사서 결과 보고서-2012.07.30" xfId="4107"/>
    <cellStyle name="표_대합산단 분묘조서_★대합산단 보상액 산정조서(10.04.20)-수용계약용_경산 기본조사서 결과 보고서-2012.08.05" xfId="4108"/>
    <cellStyle name="표_대합산단 분묘조서_★대합산단 보상액 산정조서(10.04.20)-수용계약용_경산 전체토지조서 1(10.26일)" xfId="6179"/>
    <cellStyle name="표_대합산단 분묘조서_★대합산단 보상액 산정조서(10.04.20)-수용계약용_경산 전체토지조서 2(10.26일)" xfId="6180"/>
    <cellStyle name="표_대합산단 분묘조서_★대합산단 보상액 산정조서(10.04.20)-수용계약용_경산 전체토지조서-12.08.17" xfId="6181"/>
    <cellStyle name="표_대합산단 분묘조서_★대합산단 보상액 산정조서(10.04.20)-수용계약용_물건조서(1단계완료)-지번별수정" xfId="6182"/>
    <cellStyle name="표_대합산단 분묘조서_★대합산단 보상액 산정조서(10.04.20)-수용계약용_영농조서-수정.1024" xfId="6183"/>
    <cellStyle name="표_대합산단 분묘조서_★대합산단 보상액 산정조서(10.04.22)" xfId="4109"/>
    <cellStyle name="표_대합산단 분묘조서_★대합산단 보상액 산정조서(10.04.22) 2" xfId="6184"/>
    <cellStyle name="표_대합산단 분묘조서_★대합산단 보상액 산정조서(10.04.22)_경산 기본조사서 결과 보고서(분묘)-12.07.26" xfId="4110"/>
    <cellStyle name="표_대합산단 분묘조서_★대합산단 보상액 산정조서(10.04.22)_경산 기본조사서 결과 보고서(영농)-2012.07.29" xfId="4111"/>
    <cellStyle name="표_대합산단 분묘조서_★대합산단 보상액 산정조서(10.04.22)_경산 기본조사서 결과 보고서-2012.07.17(분묘조서)최종" xfId="4112"/>
    <cellStyle name="표_대합산단 분묘조서_★대합산단 보상액 산정조서(10.04.22)_경산 기본조사서 결과 보고서-2012.07.18" xfId="4113"/>
    <cellStyle name="표_대합산단 분묘조서_★대합산단 보상액 산정조서(10.04.22)_경산 기본조사서 결과 보고서-2012.07.19(출력용)" xfId="4114"/>
    <cellStyle name="표_대합산단 분묘조서_★대합산단 보상액 산정조서(10.04.22)_경산 기본조사서 결과 보고서-2012.07.23" xfId="4115"/>
    <cellStyle name="표_대합산단 분묘조서_★대합산단 보상액 산정조서(10.04.22)_경산 기본조사서 결과 보고서-2012.07.28" xfId="4116"/>
    <cellStyle name="표_대합산단 분묘조서_★대합산단 보상액 산정조서(10.04.22)_경산 기본조사서 결과 보고서-2012.07.29" xfId="4117"/>
    <cellStyle name="표_대합산단 분묘조서_★대합산단 보상액 산정조서(10.04.22)_경산 기본조사서 결과 보고서-2012.07.30" xfId="4118"/>
    <cellStyle name="표_대합산단 분묘조서_★대합산단 보상액 산정조서(10.04.22)_경산 기본조사서 결과 보고서-2012.08.05" xfId="4119"/>
    <cellStyle name="표_대합산단 분묘조서_★대합산단 보상액 산정조서(10.04.22)_경산 전체토지조서 1(10.26일)" xfId="6185"/>
    <cellStyle name="표_대합산단 분묘조서_★대합산단 보상액 산정조서(10.04.22)_경산 전체토지조서 2(10.26일)" xfId="6186"/>
    <cellStyle name="표_대합산단 분묘조서_★대합산단 보상액 산정조서(10.04.22)_경산 전체토지조서-12.08.17" xfId="6187"/>
    <cellStyle name="표_대합산단 분묘조서_★대합산단 보상액 산정조서(10.04.22)_물건조서(1단계완료)-지번별수정" xfId="6188"/>
    <cellStyle name="표_대합산단 분묘조서_★대합산단 보상액 산정조서(10.04.22)_영농조서-수정.1024" xfId="6189"/>
    <cellStyle name="표_대합산단 분묘조서_★대합산단 보상액 산정조서(10.04.29)" xfId="4120"/>
    <cellStyle name="표_대합산단 분묘조서_★대합산단 보상액 산정조서(10.04.29) 2" xfId="6190"/>
    <cellStyle name="표_대합산단 분묘조서_★대합산단 보상액 산정조서(10.04.29)_경산 기본조사서 결과 보고서(분묘)-12.07.26" xfId="4121"/>
    <cellStyle name="표_대합산단 분묘조서_★대합산단 보상액 산정조서(10.04.29)_경산 기본조사서 결과 보고서(영농)-2012.07.29" xfId="4122"/>
    <cellStyle name="표_대합산단 분묘조서_★대합산단 보상액 산정조서(10.04.29)_경산 기본조사서 결과 보고서-2012.07.17(분묘조서)최종" xfId="4123"/>
    <cellStyle name="표_대합산단 분묘조서_★대합산단 보상액 산정조서(10.04.29)_경산 기본조사서 결과 보고서-2012.07.18" xfId="4124"/>
    <cellStyle name="표_대합산단 분묘조서_★대합산단 보상액 산정조서(10.04.29)_경산 기본조사서 결과 보고서-2012.07.19(출력용)" xfId="4125"/>
    <cellStyle name="표_대합산단 분묘조서_★대합산단 보상액 산정조서(10.04.29)_경산 기본조사서 결과 보고서-2012.07.23" xfId="4126"/>
    <cellStyle name="표_대합산단 분묘조서_★대합산단 보상액 산정조서(10.04.29)_경산 기본조사서 결과 보고서-2012.07.28" xfId="4127"/>
    <cellStyle name="표_대합산단 분묘조서_★대합산단 보상액 산정조서(10.04.29)_경산 기본조사서 결과 보고서-2012.07.29" xfId="4128"/>
    <cellStyle name="표_대합산단 분묘조서_★대합산단 보상액 산정조서(10.04.29)_경산 기본조사서 결과 보고서-2012.07.30" xfId="4129"/>
    <cellStyle name="표_대합산단 분묘조서_★대합산단 보상액 산정조서(10.04.29)_경산 기본조사서 결과 보고서-2012.08.05" xfId="4130"/>
    <cellStyle name="표_대합산단 분묘조서_★대합산단 보상액 산정조서(10.04.29)_경산 전체토지조서 1(10.26일)" xfId="6191"/>
    <cellStyle name="표_대합산단 분묘조서_★대합산단 보상액 산정조서(10.04.29)_경산 전체토지조서 2(10.26일)" xfId="6192"/>
    <cellStyle name="표_대합산단 분묘조서_★대합산단 보상액 산정조서(10.04.29)_경산 전체토지조서-12.08.17" xfId="6193"/>
    <cellStyle name="표_대합산단 분묘조서_★대합산단 보상액 산정조서(10.04.29)_물건조서(1단계완료)-지번별수정" xfId="6194"/>
    <cellStyle name="표_대합산단 분묘조서_★대합산단 보상액 산정조서(10.04.29)_영농조서-수정.1024" xfId="6195"/>
    <cellStyle name="표_대합산단 분묘조서_★대합산단 보상액 산정조서(10.08.06)" xfId="4131"/>
    <cellStyle name="표_대합산단 분묘조서_★대합산단 보상액 산정조서(10.08.06) 2" xfId="6196"/>
    <cellStyle name="표_대합산단 분묘조서_★대합산단 보상액 산정조서(10.08.06)_경산 기본조사서 결과 보고서(분묘)-12.07.26" xfId="4132"/>
    <cellStyle name="표_대합산단 분묘조서_★대합산단 보상액 산정조서(10.08.06)_경산 기본조사서 결과 보고서(영농)-2012.07.29" xfId="4133"/>
    <cellStyle name="표_대합산단 분묘조서_★대합산단 보상액 산정조서(10.08.06)_경산 기본조사서 결과 보고서-2012.07.17(분묘조서)최종" xfId="4134"/>
    <cellStyle name="표_대합산단 분묘조서_★대합산단 보상액 산정조서(10.08.06)_경산 기본조사서 결과 보고서-2012.07.18" xfId="4135"/>
    <cellStyle name="표_대합산단 분묘조서_★대합산단 보상액 산정조서(10.08.06)_경산 기본조사서 결과 보고서-2012.07.19(출력용)" xfId="4136"/>
    <cellStyle name="표_대합산단 분묘조서_★대합산단 보상액 산정조서(10.08.06)_경산 기본조사서 결과 보고서-2012.07.23" xfId="4137"/>
    <cellStyle name="표_대합산단 분묘조서_★대합산단 보상액 산정조서(10.08.06)_경산 기본조사서 결과 보고서-2012.07.28" xfId="4138"/>
    <cellStyle name="표_대합산단 분묘조서_★대합산단 보상액 산정조서(10.08.06)_경산 기본조사서 결과 보고서-2012.07.29" xfId="4139"/>
    <cellStyle name="표_대합산단 분묘조서_★대합산단 보상액 산정조서(10.08.06)_경산 기본조사서 결과 보고서-2012.07.30" xfId="4140"/>
    <cellStyle name="표_대합산단 분묘조서_★대합산단 보상액 산정조서(10.08.06)_경산 기본조사서 결과 보고서-2012.08.05" xfId="4141"/>
    <cellStyle name="표_대합산단 분묘조서_★대합산단 보상액 산정조서(10.08.06)_경산 전체토지조서 1(10.26일)" xfId="6197"/>
    <cellStyle name="표_대합산단 분묘조서_★대합산단 보상액 산정조서(10.08.06)_경산 전체토지조서 2(10.26일)" xfId="6198"/>
    <cellStyle name="표_대합산단 분묘조서_★대합산단 보상액 산정조서(10.08.06)_경산 전체토지조서-12.08.17" xfId="6199"/>
    <cellStyle name="표_대합산단 분묘조서_★대합산단 보상액 산정조서(10.08.06)_물건조서(1단계완료)-지번별수정" xfId="6200"/>
    <cellStyle name="표_대합산단 분묘조서_★대합산단 보상액 산정조서(10.08.06)_영농조서-수정.1024" xfId="6201"/>
    <cellStyle name="표_대합산단 분묘조서_★대합산단_보상액 산정조서(최과장검토파일)" xfId="4142"/>
    <cellStyle name="표_대합산단 분묘조서_★대합산단_보상액 산정조서(최과장검토파일) 2" xfId="6202"/>
    <cellStyle name="표_대합산단 분묘조서_★대합산단_보상액 산정조서(최과장검토파일)_경산 기본조사서 결과 보고서(분묘)-12.07.26" xfId="4143"/>
    <cellStyle name="표_대합산단 분묘조서_★대합산단_보상액 산정조서(최과장검토파일)_경산 기본조사서 결과 보고서(영농)-2012.07.29" xfId="4144"/>
    <cellStyle name="표_대합산단 분묘조서_★대합산단_보상액 산정조서(최과장검토파일)_경산 기본조사서 결과 보고서-2012.07.17(분묘조서)최종" xfId="4145"/>
    <cellStyle name="표_대합산단 분묘조서_★대합산단_보상액 산정조서(최과장검토파일)_경산 기본조사서 결과 보고서-2012.07.18" xfId="4146"/>
    <cellStyle name="표_대합산단 분묘조서_★대합산단_보상액 산정조서(최과장검토파일)_경산 기본조사서 결과 보고서-2012.07.19(출력용)" xfId="4147"/>
    <cellStyle name="표_대합산단 분묘조서_★대합산단_보상액 산정조서(최과장검토파일)_경산 기본조사서 결과 보고서-2012.07.23" xfId="4148"/>
    <cellStyle name="표_대합산단 분묘조서_★대합산단_보상액 산정조서(최과장검토파일)_경산 기본조사서 결과 보고서-2012.07.28" xfId="4149"/>
    <cellStyle name="표_대합산단 분묘조서_★대합산단_보상액 산정조서(최과장검토파일)_경산 기본조사서 결과 보고서-2012.07.29" xfId="4150"/>
    <cellStyle name="표_대합산단 분묘조서_★대합산단_보상액 산정조서(최과장검토파일)_경산 기본조사서 결과 보고서-2012.07.30" xfId="4151"/>
    <cellStyle name="표_대합산단 분묘조서_★대합산단_보상액 산정조서(최과장검토파일)_경산 기본조사서 결과 보고서-2012.08.05" xfId="4152"/>
    <cellStyle name="표_대합산단 분묘조서_★대합산단_보상액 산정조서(최과장검토파일)_경산 전체토지조서 1(10.26일)" xfId="6203"/>
    <cellStyle name="표_대합산단 분묘조서_★대합산단_보상액 산정조서(최과장검토파일)_경산 전체토지조서 2(10.26일)" xfId="6204"/>
    <cellStyle name="표_대합산단 분묘조서_★대합산단_보상액 산정조서(최과장검토파일)_경산 전체토지조서-12.08.17" xfId="6205"/>
    <cellStyle name="표_대합산단 분묘조서_★대합산단_보상액 산정조서(최과장검토파일)_물건조서(1단계완료)-지번별수정" xfId="6206"/>
    <cellStyle name="표_대합산단 분묘조서_★대합산단_보상액 산정조서(최과장검토파일)_영농조서-수정.1024" xfId="6207"/>
    <cellStyle name="표_대합산단 분묘조서_★재결 보상액 산정조서(10.04.20)" xfId="4153"/>
    <cellStyle name="표_대합산단 분묘조서_★재결 보상액 산정조서(10.04.20) 2" xfId="6208"/>
    <cellStyle name="표_대합산단 분묘조서_★재결 보상액 산정조서(10.04.20)_경산 기본조사서 결과 보고서(분묘)-12.07.26" xfId="4154"/>
    <cellStyle name="표_대합산단 분묘조서_★재결 보상액 산정조서(10.04.20)_경산 기본조사서 결과 보고서(영농)-2012.07.29" xfId="4155"/>
    <cellStyle name="표_대합산단 분묘조서_★재결 보상액 산정조서(10.04.20)_경산 기본조사서 결과 보고서-2012.07.17(분묘조서)최종" xfId="4156"/>
    <cellStyle name="표_대합산단 분묘조서_★재결 보상액 산정조서(10.04.20)_경산 기본조사서 결과 보고서-2012.07.18" xfId="4157"/>
    <cellStyle name="표_대합산단 분묘조서_★재결 보상액 산정조서(10.04.20)_경산 기본조사서 결과 보고서-2012.07.19(출력용)" xfId="4158"/>
    <cellStyle name="표_대합산단 분묘조서_★재결 보상액 산정조서(10.04.20)_경산 기본조사서 결과 보고서-2012.07.23" xfId="4159"/>
    <cellStyle name="표_대합산단 분묘조서_★재결 보상액 산정조서(10.04.20)_경산 기본조사서 결과 보고서-2012.07.28" xfId="4160"/>
    <cellStyle name="표_대합산단 분묘조서_★재결 보상액 산정조서(10.04.20)_경산 기본조사서 결과 보고서-2012.07.29" xfId="4161"/>
    <cellStyle name="표_대합산단 분묘조서_★재결 보상액 산정조서(10.04.20)_경산 기본조사서 결과 보고서-2012.07.30" xfId="4162"/>
    <cellStyle name="표_대합산단 분묘조서_★재결 보상액 산정조서(10.04.20)_경산 기본조사서 결과 보고서-2012.08.05" xfId="4163"/>
    <cellStyle name="표_대합산단 분묘조서_★재결 보상액 산정조서(10.04.20)_경산 전체토지조서 1(10.26일)" xfId="6209"/>
    <cellStyle name="표_대합산단 분묘조서_★재결 보상액 산정조서(10.04.20)_경산 전체토지조서 2(10.26일)" xfId="6210"/>
    <cellStyle name="표_대합산단 분묘조서_★재결 보상액 산정조서(10.04.20)_경산 전체토지조서-12.08.17" xfId="6211"/>
    <cellStyle name="표_대합산단 분묘조서_★재결 보상액 산정조서(10.04.20)_물건조서(1단계완료)-지번별수정" xfId="6212"/>
    <cellStyle name="표_대합산단 분묘조서_★재결 보상액 산정조서(10.04.20)_영농조서-수정.1024" xfId="6213"/>
    <cellStyle name="표_대합산단 분묘조서_경산 기본조사서 결과 보고서(분묘)-12.07.26" xfId="4164"/>
    <cellStyle name="표_대합산단 분묘조서_경산 기본조사서 결과 보고서(영농)-2012.07.29" xfId="4165"/>
    <cellStyle name="표_대합산단 분묘조서_경산 기본조사서 결과 보고서-2012.07.17(분묘조서)최종" xfId="4166"/>
    <cellStyle name="표_대합산단 분묘조서_경산 기본조사서 결과 보고서-2012.07.18" xfId="4167"/>
    <cellStyle name="표_대합산단 분묘조서_경산 기본조사서 결과 보고서-2012.07.19(출력용)" xfId="4168"/>
    <cellStyle name="표_대합산단 분묘조서_경산 기본조사서 결과 보고서-2012.07.23" xfId="4169"/>
    <cellStyle name="표_대합산단 분묘조서_경산 기본조사서 결과 보고서-2012.07.28" xfId="4170"/>
    <cellStyle name="표_대합산단 분묘조서_경산 기본조사서 결과 보고서-2012.07.29" xfId="4171"/>
    <cellStyle name="표_대합산단 분묘조서_경산 기본조사서 결과 보고서-2012.07.30" xfId="4172"/>
    <cellStyle name="표_대합산단 분묘조서_경산 기본조사서 결과 보고서-2012.08.05" xfId="4173"/>
    <cellStyle name="표_대합산단 분묘조서_경산 전체토지조서 1(10.26일)" xfId="6214"/>
    <cellStyle name="표_대합산단 분묘조서_경산 전체토지조서 2(10.26일)" xfId="6215"/>
    <cellStyle name="표_대합산단 분묘조서_경산 전체토지조서-12.08.17" xfId="6216"/>
    <cellStyle name="표_대합산단 분묘조서_대상재산 지번별 상세확인내역-2009.1(도귀속협의결과)" xfId="4174"/>
    <cellStyle name="표_대합산단 분묘조서_대상재산 지번별 상세확인내역-2009.1(도귀속협의결과) 2" xfId="6217"/>
    <cellStyle name="표_대합산단 분묘조서_대상재산 지번별 상세확인내역-2009.1(도귀속협의결과)_경산 기본조사서 결과 보고서(분묘)-12.07.26" xfId="4175"/>
    <cellStyle name="표_대합산단 분묘조서_대상재산 지번별 상세확인내역-2009.1(도귀속협의결과)_경산 기본조사서 결과 보고서(영농)-2012.07.29" xfId="4176"/>
    <cellStyle name="표_대합산단 분묘조서_대상재산 지번별 상세확인내역-2009.1(도귀속협의결과)_경산 기본조사서 결과 보고서-2012.07.17(분묘조서)최종" xfId="4177"/>
    <cellStyle name="표_대합산단 분묘조서_대상재산 지번별 상세확인내역-2009.1(도귀속협의결과)_경산 기본조사서 결과 보고서-2012.07.18" xfId="4178"/>
    <cellStyle name="표_대합산단 분묘조서_대상재산 지번별 상세확인내역-2009.1(도귀속협의결과)_경산 기본조사서 결과 보고서-2012.07.19(출력용)" xfId="4179"/>
    <cellStyle name="표_대합산단 분묘조서_대상재산 지번별 상세확인내역-2009.1(도귀속협의결과)_경산 기본조사서 결과 보고서-2012.07.23" xfId="4180"/>
    <cellStyle name="표_대합산단 분묘조서_대상재산 지번별 상세확인내역-2009.1(도귀속협의결과)_경산 기본조사서 결과 보고서-2012.07.28" xfId="4181"/>
    <cellStyle name="표_대합산단 분묘조서_대상재산 지번별 상세확인내역-2009.1(도귀속협의결과)_경산 기본조사서 결과 보고서-2012.07.29" xfId="4182"/>
    <cellStyle name="표_대합산단 분묘조서_대상재산 지번별 상세확인내역-2009.1(도귀속협의결과)_경산 기본조사서 결과 보고서-2012.07.30" xfId="4183"/>
    <cellStyle name="표_대합산단 분묘조서_대상재산 지번별 상세확인내역-2009.1(도귀속협의결과)_경산 기본조사서 결과 보고서-2012.08.05" xfId="4184"/>
    <cellStyle name="표_대합산단 분묘조서_대상재산 지번별 상세확인내역-2009.1(도귀속협의결과)_경산 전체토지조서 1(10.26일)" xfId="6218"/>
    <cellStyle name="표_대합산단 분묘조서_대상재산 지번별 상세확인내역-2009.1(도귀속협의결과)_경산 전체토지조서 2(10.26일)" xfId="6219"/>
    <cellStyle name="표_대합산단 분묘조서_대상재산 지번별 상세확인내역-2009.1(도귀속협의결과)_경산 전체토지조서-12.08.17" xfId="6220"/>
    <cellStyle name="표_대합산단 분묘조서_대상재산 지번별 상세확인내역-2009.1(도귀속협의결과)_물건조서(1단계완료)-지번별수정" xfId="6221"/>
    <cellStyle name="표_대합산단 분묘조서_대상재산 지번별 상세확인내역-2009.1(도귀속협의결과)_영농조서-수정.1024" xfId="6222"/>
    <cellStyle name="표_대합산단 분묘조서_대합산단 편입물건 총괄표(09.08.01)" xfId="4185"/>
    <cellStyle name="표_대합산단 분묘조서_대합산단 편입물건 총괄표(09.08.01) 2" xfId="6223"/>
    <cellStyle name="표_대합산단 분묘조서_대합산단 편입물건 총괄표(09.08.01)_경산 기본조사서 결과 보고서(분묘)-12.07.26" xfId="4186"/>
    <cellStyle name="표_대합산단 분묘조서_대합산단 편입물건 총괄표(09.08.01)_경산 기본조사서 결과 보고서(영농)-2012.07.29" xfId="4187"/>
    <cellStyle name="표_대합산단 분묘조서_대합산단 편입물건 총괄표(09.08.01)_경산 기본조사서 결과 보고서-2012.07.17(분묘조서)최종" xfId="4188"/>
    <cellStyle name="표_대합산단 분묘조서_대합산단 편입물건 총괄표(09.08.01)_경산 기본조사서 결과 보고서-2012.07.18" xfId="4189"/>
    <cellStyle name="표_대합산단 분묘조서_대합산단 편입물건 총괄표(09.08.01)_경산 기본조사서 결과 보고서-2012.07.19(출력용)" xfId="4190"/>
    <cellStyle name="표_대합산단 분묘조서_대합산단 편입물건 총괄표(09.08.01)_경산 기본조사서 결과 보고서-2012.07.23" xfId="4191"/>
    <cellStyle name="표_대합산단 분묘조서_대합산단 편입물건 총괄표(09.08.01)_경산 기본조사서 결과 보고서-2012.07.28" xfId="4192"/>
    <cellStyle name="표_대합산단 분묘조서_대합산단 편입물건 총괄표(09.08.01)_경산 기본조사서 결과 보고서-2012.07.29" xfId="4193"/>
    <cellStyle name="표_대합산단 분묘조서_대합산단 편입물건 총괄표(09.08.01)_경산 기본조사서 결과 보고서-2012.07.30" xfId="4194"/>
    <cellStyle name="표_대합산단 분묘조서_대합산단 편입물건 총괄표(09.08.01)_경산 기본조사서 결과 보고서-2012.08.05" xfId="4195"/>
    <cellStyle name="표_대합산단 분묘조서_대합산단 편입물건 총괄표(09.08.01)_경산 전체토지조서 1(10.26일)" xfId="6224"/>
    <cellStyle name="표_대합산단 분묘조서_대합산단 편입물건 총괄표(09.08.01)_경산 전체토지조서 2(10.26일)" xfId="6225"/>
    <cellStyle name="표_대합산단 분묘조서_대합산단 편입물건 총괄표(09.08.01)_경산 전체토지조서-12.08.17" xfId="6226"/>
    <cellStyle name="표_대합산단 분묘조서_대합산단 편입물건 총괄표(09.08.01)_물건조서(1단계완료)-지번별수정" xfId="6227"/>
    <cellStyle name="표_대합산단 분묘조서_대합산단 편입물건 총괄표(09.08.01)_영농조서-수정.1024" xfId="6228"/>
    <cellStyle name="표_대합산단 분묘조서_대합산단_보상액_분석(09.6.11)-최종" xfId="4196"/>
    <cellStyle name="표_대합산단 분묘조서_대합산단_보상액_분석(09.6.11)-최종 2" xfId="6229"/>
    <cellStyle name="표_대합산단 분묘조서_대합산단_보상액_분석(09.6.11)-최종_경산 기본조사서 결과 보고서(분묘)-12.07.26" xfId="4197"/>
    <cellStyle name="표_대합산단 분묘조서_대합산단_보상액_분석(09.6.11)-최종_경산 기본조사서 결과 보고서(영농)-2012.07.29" xfId="4198"/>
    <cellStyle name="표_대합산단 분묘조서_대합산단_보상액_분석(09.6.11)-최종_경산 기본조사서 결과 보고서-2012.07.17(분묘조서)최종" xfId="4199"/>
    <cellStyle name="표_대합산단 분묘조서_대합산단_보상액_분석(09.6.11)-최종_경산 기본조사서 결과 보고서-2012.07.18" xfId="4200"/>
    <cellStyle name="표_대합산단 분묘조서_대합산단_보상액_분석(09.6.11)-최종_경산 기본조사서 결과 보고서-2012.07.19(출력용)" xfId="4201"/>
    <cellStyle name="표_대합산단 분묘조서_대합산단_보상액_분석(09.6.11)-최종_경산 기본조사서 결과 보고서-2012.07.23" xfId="4202"/>
    <cellStyle name="표_대합산단 분묘조서_대합산단_보상액_분석(09.6.11)-최종_경산 기본조사서 결과 보고서-2012.07.28" xfId="4203"/>
    <cellStyle name="표_대합산단 분묘조서_대합산단_보상액_분석(09.6.11)-최종_경산 기본조사서 결과 보고서-2012.07.29" xfId="4204"/>
    <cellStyle name="표_대합산단 분묘조서_대합산단_보상액_분석(09.6.11)-최종_경산 기본조사서 결과 보고서-2012.07.30" xfId="4205"/>
    <cellStyle name="표_대합산단 분묘조서_대합산단_보상액_분석(09.6.11)-최종_경산 기본조사서 결과 보고서-2012.08.05" xfId="4206"/>
    <cellStyle name="표_대합산단 분묘조서_대합산단_보상액_분석(09.6.11)-최종_경산 전체토지조서 1(10.26일)" xfId="6230"/>
    <cellStyle name="표_대합산단 분묘조서_대합산단_보상액_분석(09.6.11)-최종_경산 전체토지조서 2(10.26일)" xfId="6231"/>
    <cellStyle name="표_대합산단 분묘조서_대합산단_보상액_분석(09.6.11)-최종_경산 전체토지조서-12.08.17" xfId="6232"/>
    <cellStyle name="표_대합산단 분묘조서_대합산단_보상액_분석(09.6.11)-최종_물건조서(1단계완료)-지번별수정" xfId="6233"/>
    <cellStyle name="표_대합산단 분묘조서_대합산단_보상액_분석(09.6.11)-최종_영농조서-수정.1024" xfId="6234"/>
    <cellStyle name="표_대합산단 분묘조서_물건조서(1단계완료)-지번별수정" xfId="6235"/>
    <cellStyle name="표_대합산단 분묘조서_영농조서-수정.1024" xfId="6236"/>
    <cellStyle name="표_대합산단 분묘조서_토지조서(전체. 기본조사서 번호순)" xfId="6237"/>
    <cellStyle name="표_대합산단 토지,물건 총괄표(09.08.01) 자료" xfId="4207"/>
    <cellStyle name="표_대합산단 토지,물건 총괄표(09.08.01) 자료 2" xfId="6238"/>
    <cellStyle name="표_대합산단 토지,물건 총괄표(09.08.01) 자료_경산 기본조사서 결과 보고서(분묘)-12.07.26" xfId="4208"/>
    <cellStyle name="표_대합산단 토지,물건 총괄표(09.08.01) 자료_경산 기본조사서 결과 보고서(영농)-2012.07.29" xfId="4209"/>
    <cellStyle name="표_대합산단 토지,물건 총괄표(09.08.01) 자료_경산 기본조사서 결과 보고서-2012.07.17(분묘조서)최종" xfId="4210"/>
    <cellStyle name="표_대합산단 토지,물건 총괄표(09.08.01) 자료_경산 기본조사서 결과 보고서-2012.07.18" xfId="4211"/>
    <cellStyle name="표_대합산단 토지,물건 총괄표(09.08.01) 자료_경산 기본조사서 결과 보고서-2012.07.19(출력용)" xfId="4212"/>
    <cellStyle name="표_대합산단 토지,물건 총괄표(09.08.01) 자료_경산 기본조사서 결과 보고서-2012.07.23" xfId="4213"/>
    <cellStyle name="표_대합산단 토지,물건 총괄표(09.08.01) 자료_경산 기본조사서 결과 보고서-2012.07.28" xfId="4214"/>
    <cellStyle name="표_대합산단 토지,물건 총괄표(09.08.01) 자료_경산 기본조사서 결과 보고서-2012.07.29" xfId="4215"/>
    <cellStyle name="표_대합산단 토지,물건 총괄표(09.08.01) 자료_경산 기본조사서 결과 보고서-2012.07.30" xfId="4216"/>
    <cellStyle name="표_대합산단 토지,물건 총괄표(09.08.01) 자료_경산 기본조사서 결과 보고서-2012.08.05" xfId="4217"/>
    <cellStyle name="표_대합산단 토지,물건 총괄표(09.08.01) 자료_경산 전체토지조서 1(10.26일)" xfId="6239"/>
    <cellStyle name="표_대합산단 토지,물건 총괄표(09.08.01) 자료_경산 전체토지조서 2(10.26일)" xfId="6240"/>
    <cellStyle name="표_대합산단 토지,물건 총괄표(09.08.01) 자료_경산 전체토지조서-12.08.17" xfId="6241"/>
    <cellStyle name="표_대합산단 토지,물건 총괄표(09.08.01) 자료_물건조서(1단계완료)-지번별수정" xfId="6242"/>
    <cellStyle name="표_대합산단 토지,물건 총괄표(09.08.01) 자료_영농조서-수정.1024" xfId="6243"/>
    <cellStyle name="표_대합산단 편입물건 총괄표(09.08.01)" xfId="4218"/>
    <cellStyle name="표_대합산단 편입물건 총괄표(09.08.01)_경산 기본조사서 결과 보고서-2012.07.17(분묘조서)최종" xfId="4219"/>
    <cellStyle name="표_대합산단 편입물건 총괄표(09.08.01)_경산 기본조사서 결과 보고서-2012.07.17(분묘조서)최종 2" xfId="6244"/>
    <cellStyle name="표_대합산단 편입물건 총괄표(09.08.01)_경산 기본조사서 결과 보고서-2012.07.17(분묘조서)최종_경산 기본조사서 결과 보고서(영농)-2012.07.29" xfId="4220"/>
    <cellStyle name="표_대합산단 편입물건 총괄표(09.08.01)_경산 기본조사서 결과 보고서-2012.07.17(분묘조서)최종_경산 기본조사서 결과 보고서-2012.07.23" xfId="4221"/>
    <cellStyle name="표_대합산단 편입물건 총괄표(09.08.01)_경산 기본조사서 결과 보고서-2012.07.17(분묘조서)최종_경산 기본조사서 결과 보고서-2012.07.29" xfId="4222"/>
    <cellStyle name="표_대합산단 편입물건 총괄표(09.08.01)_경산 기본조사서 결과 보고서-2012.07.17(분묘조서)최종_경산 기본조사서 결과 보고서-2012.07.30" xfId="4223"/>
    <cellStyle name="표_대합산단 편입물건 총괄표(09.08.01)_경산 기본조사서 결과 보고서-2012.07.17(분묘조서)최종_경산 기본조사서 결과 보고서-2012.08.05" xfId="4224"/>
    <cellStyle name="표_대합산단 편입물건 총괄표(09.08.01)_경산 기본조사서 결과 보고서-2012.07.17(분묘조서)최종_물건조서(1단계완료)-지번별수정" xfId="6245"/>
    <cellStyle name="표_대합산단 편입물건 총괄표(09.08.01)_경산 기본조사서 결과 보고서-2012.07.17(분묘조서)최종_영농조서-수정.1024" xfId="6246"/>
    <cellStyle name="표_대합산단 편입물건 총괄표(09.08.01)_경산 기본조사서 결과 보고서-2012.07.18" xfId="4225"/>
    <cellStyle name="표_대합산단 편입물건 총괄표(09.08.01)_경산 기본조사서 결과 보고서-2012.07.18 2" xfId="6247"/>
    <cellStyle name="표_대합산단 편입물건 총괄표(09.08.01)_경산 기본조사서 결과 보고서-2012.07.18_경산 기본조사서 결과 보고서(영농)-2012.07.29" xfId="4226"/>
    <cellStyle name="표_대합산단 편입물건 총괄표(09.08.01)_경산 기본조사서 결과 보고서-2012.07.18_경산 기본조사서 결과 보고서-2012.07.23" xfId="4227"/>
    <cellStyle name="표_대합산단 편입물건 총괄표(09.08.01)_경산 기본조사서 결과 보고서-2012.07.18_경산 기본조사서 결과 보고서-2012.07.29" xfId="4228"/>
    <cellStyle name="표_대합산단 편입물건 총괄표(09.08.01)_경산 기본조사서 결과 보고서-2012.07.18_경산 기본조사서 결과 보고서-2012.07.30" xfId="4229"/>
    <cellStyle name="표_대합산단 편입물건 총괄표(09.08.01)_경산 기본조사서 결과 보고서-2012.07.18_경산 기본조사서 결과 보고서-2012.08.05" xfId="4230"/>
    <cellStyle name="표_대합산단 편입물건 총괄표(09.08.01)_경산 기본조사서 결과 보고서-2012.07.18_물건조서(1단계완료)-지번별수정" xfId="6248"/>
    <cellStyle name="표_대합산단 편입물건 총괄표(09.08.01)_경산 기본조사서 결과 보고서-2012.07.18_영농조서-수정.1024" xfId="6249"/>
    <cellStyle name="표_대합산업단지 편입물건조서" xfId="4231"/>
    <cellStyle name="표_대합산업단지 편입물건조서 2" xfId="6250"/>
    <cellStyle name="표_대합산업단지 편입물건조서(최종정정본)" xfId="4232"/>
    <cellStyle name="표_대합산업단지 편입물건조서(최종정정본) 2" xfId="6251"/>
    <cellStyle name="표_대합산업단지 편입물건조서(최종정정본)_★대합산단 보상액 산정조서(09.08.07현재)" xfId="4233"/>
    <cellStyle name="표_대합산업단지 편입물건조서(최종정정본)_★대합산단 보상액 산정조서(09.08.07현재) 2" xfId="6252"/>
    <cellStyle name="표_대합산업단지 편입물건조서(최종정정본)_★대합산단 보상액 산정조서(09.08.07현재)_경산 기본조사서 결과 보고서(분묘)-12.07.26" xfId="4234"/>
    <cellStyle name="표_대합산업단지 편입물건조서(최종정정본)_★대합산단 보상액 산정조서(09.08.07현재)_경산 기본조사서 결과 보고서(영농)-2012.07.29" xfId="4235"/>
    <cellStyle name="표_대합산업단지 편입물건조서(최종정정본)_★대합산단 보상액 산정조서(09.08.07현재)_경산 기본조사서 결과 보고서-2012.07.17(분묘조서)최종" xfId="4236"/>
    <cellStyle name="표_대합산업단지 편입물건조서(최종정정본)_★대합산단 보상액 산정조서(09.08.07현재)_경산 기본조사서 결과 보고서-2012.07.18" xfId="4237"/>
    <cellStyle name="표_대합산업단지 편입물건조서(최종정정본)_★대합산단 보상액 산정조서(09.08.07현재)_경산 기본조사서 결과 보고서-2012.07.19(출력용)" xfId="4238"/>
    <cellStyle name="표_대합산업단지 편입물건조서(최종정정본)_★대합산단 보상액 산정조서(09.08.07현재)_경산 기본조사서 결과 보고서-2012.07.23" xfId="4239"/>
    <cellStyle name="표_대합산업단지 편입물건조서(최종정정본)_★대합산단 보상액 산정조서(09.08.07현재)_경산 기본조사서 결과 보고서-2012.07.28" xfId="4240"/>
    <cellStyle name="표_대합산업단지 편입물건조서(최종정정본)_★대합산단 보상액 산정조서(09.08.07현재)_경산 기본조사서 결과 보고서-2012.07.29" xfId="4241"/>
    <cellStyle name="표_대합산업단지 편입물건조서(최종정정본)_★대합산단 보상액 산정조서(09.08.07현재)_경산 기본조사서 결과 보고서-2012.07.30" xfId="4242"/>
    <cellStyle name="표_대합산업단지 편입물건조서(최종정정본)_★대합산단 보상액 산정조서(09.08.07현재)_경산 기본조사서 결과 보고서-2012.08.05" xfId="4243"/>
    <cellStyle name="표_대합산업단지 편입물건조서(최종정정본)_★대합산단 보상액 산정조서(09.08.07현재)_경산 전체토지조서 1(10.26일)" xfId="6253"/>
    <cellStyle name="표_대합산업단지 편입물건조서(최종정정본)_★대합산단 보상액 산정조서(09.08.07현재)_경산 전체토지조서 2(10.26일)" xfId="6254"/>
    <cellStyle name="표_대합산업단지 편입물건조서(최종정정본)_★대합산단 보상액 산정조서(09.08.07현재)_경산 전체토지조서-12.08.17" xfId="6255"/>
    <cellStyle name="표_대합산업단지 편입물건조서(최종정정본)_★대합산단 보상액 산정조서(09.08.07현재)_물건조서(1단계완료)-지번별수정" xfId="6256"/>
    <cellStyle name="표_대합산업단지 편입물건조서(최종정정본)_★대합산단 보상액 산정조서(09.08.07현재)_영농조서-수정.1024" xfId="6257"/>
    <cellStyle name="표_대합산업단지 편입물건조서(최종정정본)_★대합산단 보상액 산정조서(09.08.07현재)-수정" xfId="4244"/>
    <cellStyle name="표_대합산업단지 편입물건조서(최종정정본)_★대합산단 보상액 산정조서(09.08.07현재)-수정 2" xfId="6258"/>
    <cellStyle name="표_대합산업단지 편입물건조서(최종정정본)_★대합산단 보상액 산정조서(09.08.07현재)-수정_경산 기본조사서 결과 보고서(분묘)-12.07.26" xfId="4245"/>
    <cellStyle name="표_대합산업단지 편입물건조서(최종정정본)_★대합산단 보상액 산정조서(09.08.07현재)-수정_경산 기본조사서 결과 보고서(영농)-2012.07.29" xfId="4246"/>
    <cellStyle name="표_대합산업단지 편입물건조서(최종정정본)_★대합산단 보상액 산정조서(09.08.07현재)-수정_경산 기본조사서 결과 보고서-2012.07.17(분묘조서)최종" xfId="4247"/>
    <cellStyle name="표_대합산업단지 편입물건조서(최종정정본)_★대합산단 보상액 산정조서(09.08.07현재)-수정_경산 기본조사서 결과 보고서-2012.07.18" xfId="4248"/>
    <cellStyle name="표_대합산업단지 편입물건조서(최종정정본)_★대합산단 보상액 산정조서(09.08.07현재)-수정_경산 기본조사서 결과 보고서-2012.07.19(출력용)" xfId="4249"/>
    <cellStyle name="표_대합산업단지 편입물건조서(최종정정본)_★대합산단 보상액 산정조서(09.08.07현재)-수정_경산 기본조사서 결과 보고서-2012.07.23" xfId="4250"/>
    <cellStyle name="표_대합산업단지 편입물건조서(최종정정본)_★대합산단 보상액 산정조서(09.08.07현재)-수정_경산 기본조사서 결과 보고서-2012.07.28" xfId="4251"/>
    <cellStyle name="표_대합산업단지 편입물건조서(최종정정본)_★대합산단 보상액 산정조서(09.08.07현재)-수정_경산 기본조사서 결과 보고서-2012.07.29" xfId="4252"/>
    <cellStyle name="표_대합산업단지 편입물건조서(최종정정본)_★대합산단 보상액 산정조서(09.08.07현재)-수정_경산 기본조사서 결과 보고서-2012.07.30" xfId="4253"/>
    <cellStyle name="표_대합산업단지 편입물건조서(최종정정본)_★대합산단 보상액 산정조서(09.08.07현재)-수정_경산 기본조사서 결과 보고서-2012.08.05" xfId="4254"/>
    <cellStyle name="표_대합산업단지 편입물건조서(최종정정본)_★대합산단 보상액 산정조서(09.08.07현재)-수정_경산 전체토지조서 1(10.26일)" xfId="6259"/>
    <cellStyle name="표_대합산업단지 편입물건조서(최종정정본)_★대합산단 보상액 산정조서(09.08.07현재)-수정_경산 전체토지조서 2(10.26일)" xfId="6260"/>
    <cellStyle name="표_대합산업단지 편입물건조서(최종정정본)_★대합산단 보상액 산정조서(09.08.07현재)-수정_경산 전체토지조서-12.08.17" xfId="6261"/>
    <cellStyle name="표_대합산업단지 편입물건조서(최종정정본)_★대합산단 보상액 산정조서(09.08.07현재)-수정_물건조서(1단계완료)-지번별수정" xfId="6262"/>
    <cellStyle name="표_대합산업단지 편입물건조서(최종정정본)_★대합산단 보상액 산정조서(09.08.07현재)-수정_영농조서-수정.1024" xfId="6263"/>
    <cellStyle name="표_대합산업단지 편입물건조서(최종정정본)_★대합산단 보상액 산정조서(09.08.11현재)" xfId="4255"/>
    <cellStyle name="표_대합산업단지 편입물건조서(최종정정본)_★대합산단 보상액 산정조서(09.08.11현재) 2" xfId="6264"/>
    <cellStyle name="표_대합산업단지 편입물건조서(최종정정본)_★대합산단 보상액 산정조서(09.08.11현재)_경산 기본조사서 결과 보고서(분묘)-12.07.26" xfId="4256"/>
    <cellStyle name="표_대합산업단지 편입물건조서(최종정정본)_★대합산단 보상액 산정조서(09.08.11현재)_경산 기본조사서 결과 보고서(영농)-2012.07.29" xfId="4257"/>
    <cellStyle name="표_대합산업단지 편입물건조서(최종정정본)_★대합산단 보상액 산정조서(09.08.11현재)_경산 기본조사서 결과 보고서-2012.07.17(분묘조서)최종" xfId="4258"/>
    <cellStyle name="표_대합산업단지 편입물건조서(최종정정본)_★대합산단 보상액 산정조서(09.08.11현재)_경산 기본조사서 결과 보고서-2012.07.18" xfId="4259"/>
    <cellStyle name="표_대합산업단지 편입물건조서(최종정정본)_★대합산단 보상액 산정조서(09.08.11현재)_경산 기본조사서 결과 보고서-2012.07.19(출력용)" xfId="4260"/>
    <cellStyle name="표_대합산업단지 편입물건조서(최종정정본)_★대합산단 보상액 산정조서(09.08.11현재)_경산 기본조사서 결과 보고서-2012.07.23" xfId="4261"/>
    <cellStyle name="표_대합산업단지 편입물건조서(최종정정본)_★대합산단 보상액 산정조서(09.08.11현재)_경산 기본조사서 결과 보고서-2012.07.28" xfId="4262"/>
    <cellStyle name="표_대합산업단지 편입물건조서(최종정정본)_★대합산단 보상액 산정조서(09.08.11현재)_경산 기본조사서 결과 보고서-2012.07.29" xfId="4263"/>
    <cellStyle name="표_대합산업단지 편입물건조서(최종정정본)_★대합산단 보상액 산정조서(09.08.11현재)_경산 기본조사서 결과 보고서-2012.07.30" xfId="4264"/>
    <cellStyle name="표_대합산업단지 편입물건조서(최종정정본)_★대합산단 보상액 산정조서(09.08.11현재)_경산 기본조사서 결과 보고서-2012.08.05" xfId="4265"/>
    <cellStyle name="표_대합산업단지 편입물건조서(최종정정본)_★대합산단 보상액 산정조서(09.08.11현재)_경산 전체토지조서 1(10.26일)" xfId="6265"/>
    <cellStyle name="표_대합산업단지 편입물건조서(최종정정본)_★대합산단 보상액 산정조서(09.08.11현재)_경산 전체토지조서 2(10.26일)" xfId="6266"/>
    <cellStyle name="표_대합산업단지 편입물건조서(최종정정본)_★대합산단 보상액 산정조서(09.08.11현재)_경산 전체토지조서-12.08.17" xfId="6267"/>
    <cellStyle name="표_대합산업단지 편입물건조서(최종정정본)_★대합산단 보상액 산정조서(09.08.11현재)_물건조서(1단계완료)-지번별수정" xfId="6268"/>
    <cellStyle name="표_대합산업단지 편입물건조서(최종정정본)_★대합산단 보상액 산정조서(09.08.11현재)_영농조서-수정.1024" xfId="6269"/>
    <cellStyle name="표_대합산업단지 편입물건조서(최종정정본)_★대합산단 보상액 산정조서(09.08.18현재)" xfId="4266"/>
    <cellStyle name="표_대합산업단지 편입물건조서(최종정정본)_★대합산단 보상액 산정조서(09.08.18현재) 2" xfId="6270"/>
    <cellStyle name="표_대합산업단지 편입물건조서(최종정정본)_★대합산단 보상액 산정조서(09.08.18현재)_경산 기본조사서 결과 보고서(분묘)-12.07.26" xfId="4267"/>
    <cellStyle name="표_대합산업단지 편입물건조서(최종정정본)_★대합산단 보상액 산정조서(09.08.18현재)_경산 기본조사서 결과 보고서(영농)-2012.07.29" xfId="4268"/>
    <cellStyle name="표_대합산업단지 편입물건조서(최종정정본)_★대합산단 보상액 산정조서(09.08.18현재)_경산 기본조사서 결과 보고서-2012.07.17(분묘조서)최종" xfId="4269"/>
    <cellStyle name="표_대합산업단지 편입물건조서(최종정정본)_★대합산단 보상액 산정조서(09.08.18현재)_경산 기본조사서 결과 보고서-2012.07.18" xfId="4270"/>
    <cellStyle name="표_대합산업단지 편입물건조서(최종정정본)_★대합산단 보상액 산정조서(09.08.18현재)_경산 기본조사서 결과 보고서-2012.07.19(출력용)" xfId="4271"/>
    <cellStyle name="표_대합산업단지 편입물건조서(최종정정본)_★대합산단 보상액 산정조서(09.08.18현재)_경산 기본조사서 결과 보고서-2012.07.23" xfId="4272"/>
    <cellStyle name="표_대합산업단지 편입물건조서(최종정정본)_★대합산단 보상액 산정조서(09.08.18현재)_경산 기본조사서 결과 보고서-2012.07.28" xfId="4273"/>
    <cellStyle name="표_대합산업단지 편입물건조서(최종정정본)_★대합산단 보상액 산정조서(09.08.18현재)_경산 기본조사서 결과 보고서-2012.07.29" xfId="4274"/>
    <cellStyle name="표_대합산업단지 편입물건조서(최종정정본)_★대합산단 보상액 산정조서(09.08.18현재)_경산 기본조사서 결과 보고서-2012.07.30" xfId="4275"/>
    <cellStyle name="표_대합산업단지 편입물건조서(최종정정본)_★대합산단 보상액 산정조서(09.08.18현재)_경산 기본조사서 결과 보고서-2012.08.05" xfId="4276"/>
    <cellStyle name="표_대합산업단지 편입물건조서(최종정정본)_★대합산단 보상액 산정조서(09.08.18현재)_경산 전체토지조서 1(10.26일)" xfId="6271"/>
    <cellStyle name="표_대합산업단지 편입물건조서(최종정정본)_★대합산단 보상액 산정조서(09.08.18현재)_경산 전체토지조서 2(10.26일)" xfId="6272"/>
    <cellStyle name="표_대합산업단지 편입물건조서(최종정정본)_★대합산단 보상액 산정조서(09.08.18현재)_경산 전체토지조서-12.08.17" xfId="6273"/>
    <cellStyle name="표_대합산업단지 편입물건조서(최종정정본)_★대합산단 보상액 산정조서(09.08.18현재)_물건조서(1단계완료)-지번별수정" xfId="6274"/>
    <cellStyle name="표_대합산업단지 편입물건조서(최종정정본)_★대합산단 보상액 산정조서(09.08.18현재)_영농조서-수정.1024" xfId="6275"/>
    <cellStyle name="표_대합산업단지 편입물건조서(최종정정본)_★대합산단 보상액 산정조서(09.08.31현재)" xfId="4277"/>
    <cellStyle name="표_대합산업단지 편입물건조서(최종정정본)_★대합산단 보상액 산정조서(09.08.31현재) 2" xfId="6276"/>
    <cellStyle name="표_대합산업단지 편입물건조서(최종정정본)_★대합산단 보상액 산정조서(09.08.31현재)_경산 기본조사서 결과 보고서(분묘)-12.07.26" xfId="4278"/>
    <cellStyle name="표_대합산업단지 편입물건조서(최종정정본)_★대합산단 보상액 산정조서(09.08.31현재)_경산 기본조사서 결과 보고서(영농)-2012.07.29" xfId="4279"/>
    <cellStyle name="표_대합산업단지 편입물건조서(최종정정본)_★대합산단 보상액 산정조서(09.08.31현재)_경산 기본조사서 결과 보고서-2012.07.17(분묘조서)최종" xfId="4280"/>
    <cellStyle name="표_대합산업단지 편입물건조서(최종정정본)_★대합산단 보상액 산정조서(09.08.31현재)_경산 기본조사서 결과 보고서-2012.07.18" xfId="4281"/>
    <cellStyle name="표_대합산업단지 편입물건조서(최종정정본)_★대합산단 보상액 산정조서(09.08.31현재)_경산 기본조사서 결과 보고서-2012.07.19(출력용)" xfId="4282"/>
    <cellStyle name="표_대합산업단지 편입물건조서(최종정정본)_★대합산단 보상액 산정조서(09.08.31현재)_경산 기본조사서 결과 보고서-2012.07.23" xfId="4283"/>
    <cellStyle name="표_대합산업단지 편입물건조서(최종정정본)_★대합산단 보상액 산정조서(09.08.31현재)_경산 기본조사서 결과 보고서-2012.07.28" xfId="4284"/>
    <cellStyle name="표_대합산업단지 편입물건조서(최종정정본)_★대합산단 보상액 산정조서(09.08.31현재)_경산 기본조사서 결과 보고서-2012.07.29" xfId="4285"/>
    <cellStyle name="표_대합산업단지 편입물건조서(최종정정본)_★대합산단 보상액 산정조서(09.08.31현재)_경산 기본조사서 결과 보고서-2012.07.30" xfId="4286"/>
    <cellStyle name="표_대합산업단지 편입물건조서(최종정정본)_★대합산단 보상액 산정조서(09.08.31현재)_경산 기본조사서 결과 보고서-2012.08.05" xfId="4287"/>
    <cellStyle name="표_대합산업단지 편입물건조서(최종정정본)_★대합산단 보상액 산정조서(09.08.31현재)_경산 전체토지조서 1(10.26일)" xfId="6277"/>
    <cellStyle name="표_대합산업단지 편입물건조서(최종정정본)_★대합산단 보상액 산정조서(09.08.31현재)_경산 전체토지조서 2(10.26일)" xfId="6278"/>
    <cellStyle name="표_대합산업단지 편입물건조서(최종정정본)_★대합산단 보상액 산정조서(09.08.31현재)_경산 전체토지조서-12.08.17" xfId="6279"/>
    <cellStyle name="표_대합산업단지 편입물건조서(최종정정본)_★대합산단 보상액 산정조서(09.08.31현재)_물건조서(1단계완료)-지번별수정" xfId="6280"/>
    <cellStyle name="표_대합산업단지 편입물건조서(최종정정본)_★대합산단 보상액 산정조서(09.08.31현재)_영농조서-수정.1024" xfId="6281"/>
    <cellStyle name="표_대합산업단지 편입물건조서(최종정정본)_★대합산단 보상액 산정조서(09.09.01현재)" xfId="4288"/>
    <cellStyle name="표_대합산업단지 편입물건조서(최종정정본)_★대합산단 보상액 산정조서(09.09.01현재) 2" xfId="6282"/>
    <cellStyle name="표_대합산업단지 편입물건조서(최종정정본)_★대합산단 보상액 산정조서(09.09.01현재)_경산 기본조사서 결과 보고서(분묘)-12.07.26" xfId="4289"/>
    <cellStyle name="표_대합산업단지 편입물건조서(최종정정본)_★대합산단 보상액 산정조서(09.09.01현재)_경산 기본조사서 결과 보고서(영농)-2012.07.29" xfId="4290"/>
    <cellStyle name="표_대합산업단지 편입물건조서(최종정정본)_★대합산단 보상액 산정조서(09.09.01현재)_경산 기본조사서 결과 보고서-2012.07.17(분묘조서)최종" xfId="4291"/>
    <cellStyle name="표_대합산업단지 편입물건조서(최종정정본)_★대합산단 보상액 산정조서(09.09.01현재)_경산 기본조사서 결과 보고서-2012.07.18" xfId="4292"/>
    <cellStyle name="표_대합산업단지 편입물건조서(최종정정본)_★대합산단 보상액 산정조서(09.09.01현재)_경산 기본조사서 결과 보고서-2012.07.19(출력용)" xfId="4293"/>
    <cellStyle name="표_대합산업단지 편입물건조서(최종정정본)_★대합산단 보상액 산정조서(09.09.01현재)_경산 기본조사서 결과 보고서-2012.07.23" xfId="4294"/>
    <cellStyle name="표_대합산업단지 편입물건조서(최종정정본)_★대합산단 보상액 산정조서(09.09.01현재)_경산 기본조사서 결과 보고서-2012.07.28" xfId="4295"/>
    <cellStyle name="표_대합산업단지 편입물건조서(최종정정본)_★대합산단 보상액 산정조서(09.09.01현재)_경산 기본조사서 결과 보고서-2012.07.29" xfId="4296"/>
    <cellStyle name="표_대합산업단지 편입물건조서(최종정정본)_★대합산단 보상액 산정조서(09.09.01현재)_경산 기본조사서 결과 보고서-2012.07.30" xfId="4297"/>
    <cellStyle name="표_대합산업단지 편입물건조서(최종정정본)_★대합산단 보상액 산정조서(09.09.01현재)_경산 기본조사서 결과 보고서-2012.08.05" xfId="4298"/>
    <cellStyle name="표_대합산업단지 편입물건조서(최종정정본)_★대합산단 보상액 산정조서(09.09.01현재)_경산 전체토지조서 1(10.26일)" xfId="6283"/>
    <cellStyle name="표_대합산업단지 편입물건조서(최종정정본)_★대합산단 보상액 산정조서(09.09.01현재)_경산 전체토지조서 2(10.26일)" xfId="6284"/>
    <cellStyle name="표_대합산업단지 편입물건조서(최종정정본)_★대합산단 보상액 산정조서(09.09.01현재)_경산 전체토지조서-12.08.17" xfId="6285"/>
    <cellStyle name="표_대합산업단지 편입물건조서(최종정정본)_★대합산단 보상액 산정조서(09.09.01현재)_물건조서(1단계완료)-지번별수정" xfId="6286"/>
    <cellStyle name="표_대합산업단지 편입물건조서(최종정정본)_★대합산단 보상액 산정조서(09.09.01현재)_영농조서-수정.1024" xfId="6287"/>
    <cellStyle name="표_대합산업단지 편입물건조서(최종정정본)_★대합산단 보상액 산정조서(10.01.07현재)" xfId="4299"/>
    <cellStyle name="표_대합산업단지 편입물건조서(최종정정본)_★대합산단 보상액 산정조서(10.01.07현재) 2" xfId="6288"/>
    <cellStyle name="표_대합산업단지 편입물건조서(최종정정본)_★대합산단 보상액 산정조서(10.01.07현재)_경산 기본조사서 결과 보고서(분묘)-12.07.26" xfId="4300"/>
    <cellStyle name="표_대합산업단지 편입물건조서(최종정정본)_★대합산단 보상액 산정조서(10.01.07현재)_경산 기본조사서 결과 보고서(영농)-2012.07.29" xfId="4301"/>
    <cellStyle name="표_대합산업단지 편입물건조서(최종정정본)_★대합산단 보상액 산정조서(10.01.07현재)_경산 기본조사서 결과 보고서-2012.07.17(분묘조서)최종" xfId="4302"/>
    <cellStyle name="표_대합산업단지 편입물건조서(최종정정본)_★대합산단 보상액 산정조서(10.01.07현재)_경산 기본조사서 결과 보고서-2012.07.18" xfId="4303"/>
    <cellStyle name="표_대합산업단지 편입물건조서(최종정정본)_★대합산단 보상액 산정조서(10.01.07현재)_경산 기본조사서 결과 보고서-2012.07.19(출력용)" xfId="4304"/>
    <cellStyle name="표_대합산업단지 편입물건조서(최종정정본)_★대합산단 보상액 산정조서(10.01.07현재)_경산 기본조사서 결과 보고서-2012.07.23" xfId="4305"/>
    <cellStyle name="표_대합산업단지 편입물건조서(최종정정본)_★대합산단 보상액 산정조서(10.01.07현재)_경산 기본조사서 결과 보고서-2012.07.28" xfId="4306"/>
    <cellStyle name="표_대합산업단지 편입물건조서(최종정정본)_★대합산단 보상액 산정조서(10.01.07현재)_경산 기본조사서 결과 보고서-2012.07.29" xfId="4307"/>
    <cellStyle name="표_대합산업단지 편입물건조서(최종정정본)_★대합산단 보상액 산정조서(10.01.07현재)_경산 기본조사서 결과 보고서-2012.07.30" xfId="4308"/>
    <cellStyle name="표_대합산업단지 편입물건조서(최종정정본)_★대합산단 보상액 산정조서(10.01.07현재)_경산 기본조사서 결과 보고서-2012.08.05" xfId="4309"/>
    <cellStyle name="표_대합산업단지 편입물건조서(최종정정본)_★대합산단 보상액 산정조서(10.01.07현재)_경산 전체토지조서 1(10.26일)" xfId="6289"/>
    <cellStyle name="표_대합산업단지 편입물건조서(최종정정본)_★대합산단 보상액 산정조서(10.01.07현재)_경산 전체토지조서 2(10.26일)" xfId="6290"/>
    <cellStyle name="표_대합산업단지 편입물건조서(최종정정본)_★대합산단 보상액 산정조서(10.01.07현재)_경산 전체토지조서-12.08.17" xfId="6291"/>
    <cellStyle name="표_대합산업단지 편입물건조서(최종정정본)_★대합산단 보상액 산정조서(10.01.07현재)_물건조서(1단계완료)-지번별수정" xfId="6292"/>
    <cellStyle name="표_대합산업단지 편입물건조서(최종정정본)_★대합산단 보상액 산정조서(10.01.07현재)_영농조서-수정.1024" xfId="6293"/>
    <cellStyle name="표_대합산업단지 편입물건조서(최종정정본)_★대합산단 보상액 산정조서(10.04.20)-수용계약용" xfId="4310"/>
    <cellStyle name="표_대합산업단지 편입물건조서(최종정정본)_★대합산단 보상액 산정조서(10.04.20)-수용계약용 2" xfId="6294"/>
    <cellStyle name="표_대합산업단지 편입물건조서(최종정정본)_★대합산단 보상액 산정조서(10.04.20)-수용계약용_경산 기본조사서 결과 보고서(분묘)-12.07.26" xfId="4311"/>
    <cellStyle name="표_대합산업단지 편입물건조서(최종정정본)_★대합산단 보상액 산정조서(10.04.20)-수용계약용_경산 기본조사서 결과 보고서(영농)-2012.07.29" xfId="4312"/>
    <cellStyle name="표_대합산업단지 편입물건조서(최종정정본)_★대합산단 보상액 산정조서(10.04.20)-수용계약용_경산 기본조사서 결과 보고서-2012.07.17(분묘조서)최종" xfId="4313"/>
    <cellStyle name="표_대합산업단지 편입물건조서(최종정정본)_★대합산단 보상액 산정조서(10.04.20)-수용계약용_경산 기본조사서 결과 보고서-2012.07.18" xfId="4314"/>
    <cellStyle name="표_대합산업단지 편입물건조서(최종정정본)_★대합산단 보상액 산정조서(10.04.20)-수용계약용_경산 기본조사서 결과 보고서-2012.07.19(출력용)" xfId="4315"/>
    <cellStyle name="표_대합산업단지 편입물건조서(최종정정본)_★대합산단 보상액 산정조서(10.04.20)-수용계약용_경산 기본조사서 결과 보고서-2012.07.23" xfId="4316"/>
    <cellStyle name="표_대합산업단지 편입물건조서(최종정정본)_★대합산단 보상액 산정조서(10.04.20)-수용계약용_경산 기본조사서 결과 보고서-2012.07.28" xfId="4317"/>
    <cellStyle name="표_대합산업단지 편입물건조서(최종정정본)_★대합산단 보상액 산정조서(10.04.20)-수용계약용_경산 기본조사서 결과 보고서-2012.07.29" xfId="4318"/>
    <cellStyle name="표_대합산업단지 편입물건조서(최종정정본)_★대합산단 보상액 산정조서(10.04.20)-수용계약용_경산 기본조사서 결과 보고서-2012.07.30" xfId="4319"/>
    <cellStyle name="표_대합산업단지 편입물건조서(최종정정본)_★대합산단 보상액 산정조서(10.04.20)-수용계약용_경산 기본조사서 결과 보고서-2012.08.05" xfId="4320"/>
    <cellStyle name="표_대합산업단지 편입물건조서(최종정정본)_★대합산단 보상액 산정조서(10.04.20)-수용계약용_경산 전체토지조서 1(10.26일)" xfId="6295"/>
    <cellStyle name="표_대합산업단지 편입물건조서(최종정정본)_★대합산단 보상액 산정조서(10.04.20)-수용계약용_경산 전체토지조서 2(10.26일)" xfId="6296"/>
    <cellStyle name="표_대합산업단지 편입물건조서(최종정정본)_★대합산단 보상액 산정조서(10.04.20)-수용계약용_경산 전체토지조서-12.08.17" xfId="6297"/>
    <cellStyle name="표_대합산업단지 편입물건조서(최종정정본)_★대합산단 보상액 산정조서(10.04.20)-수용계약용_물건조서(1단계완료)-지번별수정" xfId="6298"/>
    <cellStyle name="표_대합산업단지 편입물건조서(최종정정본)_★대합산단 보상액 산정조서(10.04.20)-수용계약용_영농조서-수정.1024" xfId="6299"/>
    <cellStyle name="표_대합산업단지 편입물건조서(최종정정본)_★대합산단 보상액 산정조서(10.04.22)" xfId="4321"/>
    <cellStyle name="표_대합산업단지 편입물건조서(최종정정본)_★대합산단 보상액 산정조서(10.04.22) 2" xfId="6300"/>
    <cellStyle name="표_대합산업단지 편입물건조서(최종정정본)_★대합산단 보상액 산정조서(10.04.22)_경산 기본조사서 결과 보고서(분묘)-12.07.26" xfId="4322"/>
    <cellStyle name="표_대합산업단지 편입물건조서(최종정정본)_★대합산단 보상액 산정조서(10.04.22)_경산 기본조사서 결과 보고서(영농)-2012.07.29" xfId="4323"/>
    <cellStyle name="표_대합산업단지 편입물건조서(최종정정본)_★대합산단 보상액 산정조서(10.04.22)_경산 기본조사서 결과 보고서-2012.07.17(분묘조서)최종" xfId="4324"/>
    <cellStyle name="표_대합산업단지 편입물건조서(최종정정본)_★대합산단 보상액 산정조서(10.04.22)_경산 기본조사서 결과 보고서-2012.07.18" xfId="4325"/>
    <cellStyle name="표_대합산업단지 편입물건조서(최종정정본)_★대합산단 보상액 산정조서(10.04.22)_경산 기본조사서 결과 보고서-2012.07.19(출력용)" xfId="4326"/>
    <cellStyle name="표_대합산업단지 편입물건조서(최종정정본)_★대합산단 보상액 산정조서(10.04.22)_경산 기본조사서 결과 보고서-2012.07.23" xfId="4327"/>
    <cellStyle name="표_대합산업단지 편입물건조서(최종정정본)_★대합산단 보상액 산정조서(10.04.22)_경산 기본조사서 결과 보고서-2012.07.28" xfId="4328"/>
    <cellStyle name="표_대합산업단지 편입물건조서(최종정정본)_★대합산단 보상액 산정조서(10.04.22)_경산 기본조사서 결과 보고서-2012.07.29" xfId="4329"/>
    <cellStyle name="표_대합산업단지 편입물건조서(최종정정본)_★대합산단 보상액 산정조서(10.04.22)_경산 기본조사서 결과 보고서-2012.07.30" xfId="4330"/>
    <cellStyle name="표_대합산업단지 편입물건조서(최종정정본)_★대합산단 보상액 산정조서(10.04.22)_경산 기본조사서 결과 보고서-2012.08.05" xfId="4331"/>
    <cellStyle name="표_대합산업단지 편입물건조서(최종정정본)_★대합산단 보상액 산정조서(10.04.22)_경산 전체토지조서 1(10.26일)" xfId="6301"/>
    <cellStyle name="표_대합산업단지 편입물건조서(최종정정본)_★대합산단 보상액 산정조서(10.04.22)_경산 전체토지조서 2(10.26일)" xfId="6302"/>
    <cellStyle name="표_대합산업단지 편입물건조서(최종정정본)_★대합산단 보상액 산정조서(10.04.22)_경산 전체토지조서-12.08.17" xfId="6303"/>
    <cellStyle name="표_대합산업단지 편입물건조서(최종정정본)_★대합산단 보상액 산정조서(10.04.22)_물건조서(1단계완료)-지번별수정" xfId="6304"/>
    <cellStyle name="표_대합산업단지 편입물건조서(최종정정본)_★대합산단 보상액 산정조서(10.04.22)_영농조서-수정.1024" xfId="6305"/>
    <cellStyle name="표_대합산업단지 편입물건조서(최종정정본)_★대합산단 보상액 산정조서(10.04.29)" xfId="4332"/>
    <cellStyle name="표_대합산업단지 편입물건조서(최종정정본)_★대합산단 보상액 산정조서(10.04.29) 2" xfId="6306"/>
    <cellStyle name="표_대합산업단지 편입물건조서(최종정정본)_★대합산단 보상액 산정조서(10.04.29)_경산 기본조사서 결과 보고서(분묘)-12.07.26" xfId="4333"/>
    <cellStyle name="표_대합산업단지 편입물건조서(최종정정본)_★대합산단 보상액 산정조서(10.04.29)_경산 기본조사서 결과 보고서(영농)-2012.07.29" xfId="4334"/>
    <cellStyle name="표_대합산업단지 편입물건조서(최종정정본)_★대합산단 보상액 산정조서(10.04.29)_경산 기본조사서 결과 보고서-2012.07.17(분묘조서)최종" xfId="4335"/>
    <cellStyle name="표_대합산업단지 편입물건조서(최종정정본)_★대합산단 보상액 산정조서(10.04.29)_경산 기본조사서 결과 보고서-2012.07.18" xfId="4336"/>
    <cellStyle name="표_대합산업단지 편입물건조서(최종정정본)_★대합산단 보상액 산정조서(10.04.29)_경산 기본조사서 결과 보고서-2012.07.19(출력용)" xfId="4337"/>
    <cellStyle name="표_대합산업단지 편입물건조서(최종정정본)_★대합산단 보상액 산정조서(10.04.29)_경산 기본조사서 결과 보고서-2012.07.23" xfId="4338"/>
    <cellStyle name="표_대합산업단지 편입물건조서(최종정정본)_★대합산단 보상액 산정조서(10.04.29)_경산 기본조사서 결과 보고서-2012.07.28" xfId="4339"/>
    <cellStyle name="표_대합산업단지 편입물건조서(최종정정본)_★대합산단 보상액 산정조서(10.04.29)_경산 기본조사서 결과 보고서-2012.07.29" xfId="4340"/>
    <cellStyle name="표_대합산업단지 편입물건조서(최종정정본)_★대합산단 보상액 산정조서(10.04.29)_경산 기본조사서 결과 보고서-2012.07.30" xfId="4341"/>
    <cellStyle name="표_대합산업단지 편입물건조서(최종정정본)_★대합산단 보상액 산정조서(10.04.29)_경산 기본조사서 결과 보고서-2012.08.05" xfId="4342"/>
    <cellStyle name="표_대합산업단지 편입물건조서(최종정정본)_★대합산단 보상액 산정조서(10.04.29)_경산 전체토지조서 1(10.26일)" xfId="6307"/>
    <cellStyle name="표_대합산업단지 편입물건조서(최종정정본)_★대합산단 보상액 산정조서(10.04.29)_경산 전체토지조서 2(10.26일)" xfId="6308"/>
    <cellStyle name="표_대합산업단지 편입물건조서(최종정정본)_★대합산단 보상액 산정조서(10.04.29)_경산 전체토지조서-12.08.17" xfId="6309"/>
    <cellStyle name="표_대합산업단지 편입물건조서(최종정정본)_★대합산단 보상액 산정조서(10.04.29)_물건조서(1단계완료)-지번별수정" xfId="6310"/>
    <cellStyle name="표_대합산업단지 편입물건조서(최종정정본)_★대합산단 보상액 산정조서(10.04.29)_영농조서-수정.1024" xfId="6311"/>
    <cellStyle name="표_대합산업단지 편입물건조서(최종정정본)_★대합산단 보상액 산정조서(10.08.06)" xfId="4343"/>
    <cellStyle name="표_대합산업단지 편입물건조서(최종정정본)_★대합산단 보상액 산정조서(10.08.06) 2" xfId="6312"/>
    <cellStyle name="표_대합산업단지 편입물건조서(최종정정본)_★대합산단 보상액 산정조서(10.08.06)_경산 기본조사서 결과 보고서(분묘)-12.07.26" xfId="4344"/>
    <cellStyle name="표_대합산업단지 편입물건조서(최종정정본)_★대합산단 보상액 산정조서(10.08.06)_경산 기본조사서 결과 보고서(영농)-2012.07.29" xfId="4345"/>
    <cellStyle name="표_대합산업단지 편입물건조서(최종정정본)_★대합산단 보상액 산정조서(10.08.06)_경산 기본조사서 결과 보고서-2012.07.17(분묘조서)최종" xfId="4346"/>
    <cellStyle name="표_대합산업단지 편입물건조서(최종정정본)_★대합산단 보상액 산정조서(10.08.06)_경산 기본조사서 결과 보고서-2012.07.18" xfId="4347"/>
    <cellStyle name="표_대합산업단지 편입물건조서(최종정정본)_★대합산단 보상액 산정조서(10.08.06)_경산 기본조사서 결과 보고서-2012.07.19(출력용)" xfId="4348"/>
    <cellStyle name="표_대합산업단지 편입물건조서(최종정정본)_★대합산단 보상액 산정조서(10.08.06)_경산 기본조사서 결과 보고서-2012.07.23" xfId="4349"/>
    <cellStyle name="표_대합산업단지 편입물건조서(최종정정본)_★대합산단 보상액 산정조서(10.08.06)_경산 기본조사서 결과 보고서-2012.07.28" xfId="4350"/>
    <cellStyle name="표_대합산업단지 편입물건조서(최종정정본)_★대합산단 보상액 산정조서(10.08.06)_경산 기본조사서 결과 보고서-2012.07.29" xfId="4351"/>
    <cellStyle name="표_대합산업단지 편입물건조서(최종정정본)_★대합산단 보상액 산정조서(10.08.06)_경산 기본조사서 결과 보고서-2012.07.30" xfId="4352"/>
    <cellStyle name="표_대합산업단지 편입물건조서(최종정정본)_★대합산단 보상액 산정조서(10.08.06)_경산 기본조사서 결과 보고서-2012.08.05" xfId="4353"/>
    <cellStyle name="표_대합산업단지 편입물건조서(최종정정본)_★대합산단 보상액 산정조서(10.08.06)_경산 전체토지조서 1(10.26일)" xfId="6313"/>
    <cellStyle name="표_대합산업단지 편입물건조서(최종정정본)_★대합산단 보상액 산정조서(10.08.06)_경산 전체토지조서 2(10.26일)" xfId="6314"/>
    <cellStyle name="표_대합산업단지 편입물건조서(최종정정본)_★대합산단 보상액 산정조서(10.08.06)_경산 전체토지조서-12.08.17" xfId="6315"/>
    <cellStyle name="표_대합산업단지 편입물건조서(최종정정본)_★대합산단 보상액 산정조서(10.08.06)_물건조서(1단계완료)-지번별수정" xfId="6316"/>
    <cellStyle name="표_대합산업단지 편입물건조서(최종정정본)_★대합산단 보상액 산정조서(10.08.06)_영농조서-수정.1024" xfId="6317"/>
    <cellStyle name="표_대합산업단지 편입물건조서(최종정정본)_★대합산단_보상액 산정조서(최과장검토파일)" xfId="4354"/>
    <cellStyle name="표_대합산업단지 편입물건조서(최종정정본)_★대합산단_보상액 산정조서(최과장검토파일) 2" xfId="6318"/>
    <cellStyle name="표_대합산업단지 편입물건조서(최종정정본)_★대합산단_보상액 산정조서(최과장검토파일)_경산 기본조사서 결과 보고서(분묘)-12.07.26" xfId="4355"/>
    <cellStyle name="표_대합산업단지 편입물건조서(최종정정본)_★대합산단_보상액 산정조서(최과장검토파일)_경산 기본조사서 결과 보고서(영농)-2012.07.29" xfId="4356"/>
    <cellStyle name="표_대합산업단지 편입물건조서(최종정정본)_★대합산단_보상액 산정조서(최과장검토파일)_경산 기본조사서 결과 보고서-2012.07.17(분묘조서)최종" xfId="4357"/>
    <cellStyle name="표_대합산업단지 편입물건조서(최종정정본)_★대합산단_보상액 산정조서(최과장검토파일)_경산 기본조사서 결과 보고서-2012.07.18" xfId="4358"/>
    <cellStyle name="표_대합산업단지 편입물건조서(최종정정본)_★대합산단_보상액 산정조서(최과장검토파일)_경산 기본조사서 결과 보고서-2012.07.19(출력용)" xfId="4359"/>
    <cellStyle name="표_대합산업단지 편입물건조서(최종정정본)_★대합산단_보상액 산정조서(최과장검토파일)_경산 기본조사서 결과 보고서-2012.07.23" xfId="4360"/>
    <cellStyle name="표_대합산업단지 편입물건조서(최종정정본)_★대합산단_보상액 산정조서(최과장검토파일)_경산 기본조사서 결과 보고서-2012.07.28" xfId="4361"/>
    <cellStyle name="표_대합산업단지 편입물건조서(최종정정본)_★대합산단_보상액 산정조서(최과장검토파일)_경산 기본조사서 결과 보고서-2012.07.29" xfId="4362"/>
    <cellStyle name="표_대합산업단지 편입물건조서(최종정정본)_★대합산단_보상액 산정조서(최과장검토파일)_경산 기본조사서 결과 보고서-2012.07.30" xfId="4363"/>
    <cellStyle name="표_대합산업단지 편입물건조서(최종정정본)_★대합산단_보상액 산정조서(최과장검토파일)_경산 기본조사서 결과 보고서-2012.08.05" xfId="4364"/>
    <cellStyle name="표_대합산업단지 편입물건조서(최종정정본)_★대합산단_보상액 산정조서(최과장검토파일)_경산 전체토지조서 1(10.26일)" xfId="6319"/>
    <cellStyle name="표_대합산업단지 편입물건조서(최종정정본)_★대합산단_보상액 산정조서(최과장검토파일)_경산 전체토지조서 2(10.26일)" xfId="6320"/>
    <cellStyle name="표_대합산업단지 편입물건조서(최종정정본)_★대합산단_보상액 산정조서(최과장검토파일)_경산 전체토지조서-12.08.17" xfId="6321"/>
    <cellStyle name="표_대합산업단지 편입물건조서(최종정정본)_★대합산단_보상액 산정조서(최과장검토파일)_물건조서(1단계완료)-지번별수정" xfId="6322"/>
    <cellStyle name="표_대합산업단지 편입물건조서(최종정정본)_★대합산단_보상액 산정조서(최과장검토파일)_영농조서-수정.1024" xfId="6323"/>
    <cellStyle name="표_대합산업단지 편입물건조서(최종정정본)_★재결 보상액 산정조서(10.04.20)" xfId="4365"/>
    <cellStyle name="표_대합산업단지 편입물건조서(최종정정본)_★재결 보상액 산정조서(10.04.20) 2" xfId="6324"/>
    <cellStyle name="표_대합산업단지 편입물건조서(최종정정본)_★재결 보상액 산정조서(10.04.20)_경산 기본조사서 결과 보고서(분묘)-12.07.26" xfId="4366"/>
    <cellStyle name="표_대합산업단지 편입물건조서(최종정정본)_★재결 보상액 산정조서(10.04.20)_경산 기본조사서 결과 보고서(영농)-2012.07.29" xfId="4367"/>
    <cellStyle name="표_대합산업단지 편입물건조서(최종정정본)_★재결 보상액 산정조서(10.04.20)_경산 기본조사서 결과 보고서-2012.07.17(분묘조서)최종" xfId="4368"/>
    <cellStyle name="표_대합산업단지 편입물건조서(최종정정본)_★재결 보상액 산정조서(10.04.20)_경산 기본조사서 결과 보고서-2012.07.18" xfId="4369"/>
    <cellStyle name="표_대합산업단지 편입물건조서(최종정정본)_★재결 보상액 산정조서(10.04.20)_경산 기본조사서 결과 보고서-2012.07.19(출력용)" xfId="4370"/>
    <cellStyle name="표_대합산업단지 편입물건조서(최종정정본)_★재결 보상액 산정조서(10.04.20)_경산 기본조사서 결과 보고서-2012.07.23" xfId="4371"/>
    <cellStyle name="표_대합산업단지 편입물건조서(최종정정본)_★재결 보상액 산정조서(10.04.20)_경산 기본조사서 결과 보고서-2012.07.28" xfId="4372"/>
    <cellStyle name="표_대합산업단지 편입물건조서(최종정정본)_★재결 보상액 산정조서(10.04.20)_경산 기본조사서 결과 보고서-2012.07.29" xfId="4373"/>
    <cellStyle name="표_대합산업단지 편입물건조서(최종정정본)_★재결 보상액 산정조서(10.04.20)_경산 기본조사서 결과 보고서-2012.07.30" xfId="4374"/>
    <cellStyle name="표_대합산업단지 편입물건조서(최종정정본)_★재결 보상액 산정조서(10.04.20)_경산 기본조사서 결과 보고서-2012.08.05" xfId="4375"/>
    <cellStyle name="표_대합산업단지 편입물건조서(최종정정본)_★재결 보상액 산정조서(10.04.20)_경산 전체토지조서 1(10.26일)" xfId="6325"/>
    <cellStyle name="표_대합산업단지 편입물건조서(최종정정본)_★재결 보상액 산정조서(10.04.20)_경산 전체토지조서 2(10.26일)" xfId="6326"/>
    <cellStyle name="표_대합산업단지 편입물건조서(최종정정본)_★재결 보상액 산정조서(10.04.20)_경산 전체토지조서-12.08.17" xfId="6327"/>
    <cellStyle name="표_대합산업단지 편입물건조서(최종정정본)_★재결 보상액 산정조서(10.04.20)_물건조서(1단계완료)-지번별수정" xfId="6328"/>
    <cellStyle name="표_대합산업단지 편입물건조서(최종정정본)_★재결 보상액 산정조서(10.04.20)_영농조서-수정.1024" xfId="6329"/>
    <cellStyle name="표_대합산업단지 편입물건조서(최종정정본)_경산 기본조사서 결과 보고서(분묘)-12.07.26" xfId="4376"/>
    <cellStyle name="표_대합산업단지 편입물건조서(최종정정본)_경산 기본조사서 결과 보고서(영농)-2012.07.29" xfId="4377"/>
    <cellStyle name="표_대합산업단지 편입물건조서(최종정정본)_경산 기본조사서 결과 보고서-2012.07.17(분묘조서)최종" xfId="4378"/>
    <cellStyle name="표_대합산업단지 편입물건조서(최종정정본)_경산 기본조사서 결과 보고서-2012.07.18" xfId="4379"/>
    <cellStyle name="표_대합산업단지 편입물건조서(최종정정본)_경산 기본조사서 결과 보고서-2012.07.19(출력용)" xfId="4380"/>
    <cellStyle name="표_대합산업단지 편입물건조서(최종정정본)_경산 기본조사서 결과 보고서-2012.07.23" xfId="4381"/>
    <cellStyle name="표_대합산업단지 편입물건조서(최종정정본)_경산 기본조사서 결과 보고서-2012.07.28" xfId="4382"/>
    <cellStyle name="표_대합산업단지 편입물건조서(최종정정본)_경산 기본조사서 결과 보고서-2012.07.29" xfId="4383"/>
    <cellStyle name="표_대합산업단지 편입물건조서(최종정정본)_경산 기본조사서 결과 보고서-2012.07.30" xfId="4384"/>
    <cellStyle name="표_대합산업단지 편입물건조서(최종정정본)_경산 기본조사서 결과 보고서-2012.08.05" xfId="4385"/>
    <cellStyle name="표_대합산업단지 편입물건조서(최종정정본)_경산 전체토지조서 1(10.26일)" xfId="6330"/>
    <cellStyle name="표_대합산업단지 편입물건조서(최종정정본)_경산 전체토지조서 2(10.26일)" xfId="6331"/>
    <cellStyle name="표_대합산업단지 편입물건조서(최종정정본)_경산 전체토지조서-12.08.17" xfId="6332"/>
    <cellStyle name="표_대합산업단지 편입물건조서(최종정정본)_대상재산 지번별 상세확인내역-2009.1(도귀속협의결과)" xfId="4386"/>
    <cellStyle name="표_대합산업단지 편입물건조서(최종정정본)_대상재산 지번별 상세확인내역-2009.1(도귀속협의결과) 2" xfId="6333"/>
    <cellStyle name="표_대합산업단지 편입물건조서(최종정정본)_대상재산 지번별 상세확인내역-2009.1(도귀속협의결과)_경산 기본조사서 결과 보고서(분묘)-12.07.26" xfId="4387"/>
    <cellStyle name="표_대합산업단지 편입물건조서(최종정정본)_대상재산 지번별 상세확인내역-2009.1(도귀속협의결과)_경산 기본조사서 결과 보고서(영농)-2012.07.29" xfId="4388"/>
    <cellStyle name="표_대합산업단지 편입물건조서(최종정정본)_대상재산 지번별 상세확인내역-2009.1(도귀속협의결과)_경산 기본조사서 결과 보고서-2012.07.17(분묘조서)최종" xfId="4389"/>
    <cellStyle name="표_대합산업단지 편입물건조서(최종정정본)_대상재산 지번별 상세확인내역-2009.1(도귀속협의결과)_경산 기본조사서 결과 보고서-2012.07.18" xfId="4390"/>
    <cellStyle name="표_대합산업단지 편입물건조서(최종정정본)_대상재산 지번별 상세확인내역-2009.1(도귀속협의결과)_경산 기본조사서 결과 보고서-2012.07.19(출력용)" xfId="4391"/>
    <cellStyle name="표_대합산업단지 편입물건조서(최종정정본)_대상재산 지번별 상세확인내역-2009.1(도귀속협의결과)_경산 기본조사서 결과 보고서-2012.07.23" xfId="4392"/>
    <cellStyle name="표_대합산업단지 편입물건조서(최종정정본)_대상재산 지번별 상세확인내역-2009.1(도귀속협의결과)_경산 기본조사서 결과 보고서-2012.07.28" xfId="4393"/>
    <cellStyle name="표_대합산업단지 편입물건조서(최종정정본)_대상재산 지번별 상세확인내역-2009.1(도귀속협의결과)_경산 기본조사서 결과 보고서-2012.07.29" xfId="4394"/>
    <cellStyle name="표_대합산업단지 편입물건조서(최종정정본)_대상재산 지번별 상세확인내역-2009.1(도귀속협의결과)_경산 기본조사서 결과 보고서-2012.07.30" xfId="4395"/>
    <cellStyle name="표_대합산업단지 편입물건조서(최종정정본)_대상재산 지번별 상세확인내역-2009.1(도귀속협의결과)_경산 기본조사서 결과 보고서-2012.08.05" xfId="4396"/>
    <cellStyle name="표_대합산업단지 편입물건조서(최종정정본)_대상재산 지번별 상세확인내역-2009.1(도귀속협의결과)_경산 전체토지조서 1(10.26일)" xfId="6334"/>
    <cellStyle name="표_대합산업단지 편입물건조서(최종정정본)_대상재산 지번별 상세확인내역-2009.1(도귀속협의결과)_경산 전체토지조서 2(10.26일)" xfId="6335"/>
    <cellStyle name="표_대합산업단지 편입물건조서(최종정정본)_대상재산 지번별 상세확인내역-2009.1(도귀속협의결과)_경산 전체토지조서-12.08.17" xfId="6336"/>
    <cellStyle name="표_대합산업단지 편입물건조서(최종정정본)_대상재산 지번별 상세확인내역-2009.1(도귀속협의결과)_물건조서(1단계완료)-지번별수정" xfId="6337"/>
    <cellStyle name="표_대합산업단지 편입물건조서(최종정정본)_대상재산 지번별 상세확인내역-2009.1(도귀속협의결과)_영농조서-수정.1024" xfId="6338"/>
    <cellStyle name="표_대합산업단지 편입물건조서(최종정정본)_대합산단 편입물건 총괄표(09.08.01)" xfId="4397"/>
    <cellStyle name="표_대합산업단지 편입물건조서(최종정정본)_대합산단 편입물건 총괄표(09.08.01) 2" xfId="6339"/>
    <cellStyle name="표_대합산업단지 편입물건조서(최종정정본)_대합산단 편입물건 총괄표(09.08.01)_경산 기본조사서 결과 보고서(분묘)-12.07.26" xfId="4398"/>
    <cellStyle name="표_대합산업단지 편입물건조서(최종정정본)_대합산단 편입물건 총괄표(09.08.01)_경산 기본조사서 결과 보고서(영농)-2012.07.29" xfId="4399"/>
    <cellStyle name="표_대합산업단지 편입물건조서(최종정정본)_대합산단 편입물건 총괄표(09.08.01)_경산 기본조사서 결과 보고서-2012.07.17(분묘조서)최종" xfId="4400"/>
    <cellStyle name="표_대합산업단지 편입물건조서(최종정정본)_대합산단 편입물건 총괄표(09.08.01)_경산 기본조사서 결과 보고서-2012.07.18" xfId="4401"/>
    <cellStyle name="표_대합산업단지 편입물건조서(최종정정본)_대합산단 편입물건 총괄표(09.08.01)_경산 기본조사서 결과 보고서-2012.07.19(출력용)" xfId="4402"/>
    <cellStyle name="표_대합산업단지 편입물건조서(최종정정본)_대합산단 편입물건 총괄표(09.08.01)_경산 기본조사서 결과 보고서-2012.07.23" xfId="4403"/>
    <cellStyle name="표_대합산업단지 편입물건조서(최종정정본)_대합산단 편입물건 총괄표(09.08.01)_경산 기본조사서 결과 보고서-2012.07.28" xfId="4404"/>
    <cellStyle name="표_대합산업단지 편입물건조서(최종정정본)_대합산단 편입물건 총괄표(09.08.01)_경산 기본조사서 결과 보고서-2012.07.29" xfId="4405"/>
    <cellStyle name="표_대합산업단지 편입물건조서(최종정정본)_대합산단 편입물건 총괄표(09.08.01)_경산 기본조사서 결과 보고서-2012.07.30" xfId="4406"/>
    <cellStyle name="표_대합산업단지 편입물건조서(최종정정본)_대합산단 편입물건 총괄표(09.08.01)_경산 기본조사서 결과 보고서-2012.08.05" xfId="4407"/>
    <cellStyle name="표_대합산업단지 편입물건조서(최종정정본)_대합산단 편입물건 총괄표(09.08.01)_경산 전체토지조서 1(10.26일)" xfId="6340"/>
    <cellStyle name="표_대합산업단지 편입물건조서(최종정정본)_대합산단 편입물건 총괄표(09.08.01)_경산 전체토지조서 2(10.26일)" xfId="6341"/>
    <cellStyle name="표_대합산업단지 편입물건조서(최종정정본)_대합산단 편입물건 총괄표(09.08.01)_경산 전체토지조서-12.08.17" xfId="6342"/>
    <cellStyle name="표_대합산업단지 편입물건조서(최종정정본)_대합산단 편입물건 총괄표(09.08.01)_물건조서(1단계완료)-지번별수정" xfId="6343"/>
    <cellStyle name="표_대합산업단지 편입물건조서(최종정정본)_대합산단 편입물건 총괄표(09.08.01)_영농조서-수정.1024" xfId="6344"/>
    <cellStyle name="표_대합산업단지 편입물건조서(최종정정본)_대합산단_보상액_분석(09.6.11)-최종" xfId="4408"/>
    <cellStyle name="표_대합산업단지 편입물건조서(최종정정본)_대합산단_보상액_분석(09.6.11)-최종 2" xfId="6345"/>
    <cellStyle name="표_대합산업단지 편입물건조서(최종정정본)_대합산단_보상액_분석(09.6.11)-최종_경산 기본조사서 결과 보고서(분묘)-12.07.26" xfId="4409"/>
    <cellStyle name="표_대합산업단지 편입물건조서(최종정정본)_대합산단_보상액_분석(09.6.11)-최종_경산 기본조사서 결과 보고서(영농)-2012.07.29" xfId="4410"/>
    <cellStyle name="표_대합산업단지 편입물건조서(최종정정본)_대합산단_보상액_분석(09.6.11)-최종_경산 기본조사서 결과 보고서-2012.07.17(분묘조서)최종" xfId="4411"/>
    <cellStyle name="표_대합산업단지 편입물건조서(최종정정본)_대합산단_보상액_분석(09.6.11)-최종_경산 기본조사서 결과 보고서-2012.07.18" xfId="4412"/>
    <cellStyle name="표_대합산업단지 편입물건조서(최종정정본)_대합산단_보상액_분석(09.6.11)-최종_경산 기본조사서 결과 보고서-2012.07.19(출력용)" xfId="4413"/>
    <cellStyle name="표_대합산업단지 편입물건조서(최종정정본)_대합산단_보상액_분석(09.6.11)-최종_경산 기본조사서 결과 보고서-2012.07.23" xfId="4414"/>
    <cellStyle name="표_대합산업단지 편입물건조서(최종정정본)_대합산단_보상액_분석(09.6.11)-최종_경산 기본조사서 결과 보고서-2012.07.28" xfId="4415"/>
    <cellStyle name="표_대합산업단지 편입물건조서(최종정정본)_대합산단_보상액_분석(09.6.11)-최종_경산 기본조사서 결과 보고서-2012.07.29" xfId="4416"/>
    <cellStyle name="표_대합산업단지 편입물건조서(최종정정본)_대합산단_보상액_분석(09.6.11)-최종_경산 기본조사서 결과 보고서-2012.07.30" xfId="4417"/>
    <cellStyle name="표_대합산업단지 편입물건조서(최종정정본)_대합산단_보상액_분석(09.6.11)-최종_경산 기본조사서 결과 보고서-2012.08.05" xfId="4418"/>
    <cellStyle name="표_대합산업단지 편입물건조서(최종정정본)_대합산단_보상액_분석(09.6.11)-최종_경산 전체토지조서 1(10.26일)" xfId="6346"/>
    <cellStyle name="표_대합산업단지 편입물건조서(최종정정본)_대합산단_보상액_분석(09.6.11)-최종_경산 전체토지조서 2(10.26일)" xfId="6347"/>
    <cellStyle name="표_대합산업단지 편입물건조서(최종정정본)_대합산단_보상액_분석(09.6.11)-최종_경산 전체토지조서-12.08.17" xfId="6348"/>
    <cellStyle name="표_대합산업단지 편입물건조서(최종정정본)_대합산단_보상액_분석(09.6.11)-최종_물건조서(1단계완료)-지번별수정" xfId="6349"/>
    <cellStyle name="표_대합산업단지 편입물건조서(최종정정본)_대합산단_보상액_분석(09.6.11)-최종_영농조서-수정.1024" xfId="6350"/>
    <cellStyle name="표_대합산업단지 편입물건조서(최종정정본)_물건조서(1단계완료)-지번별수정" xfId="6351"/>
    <cellStyle name="표_대합산업단지 편입물건조서(최종정정본)_영농조서-수정.1024" xfId="6352"/>
    <cellStyle name="표_대합산업단지 편입물건조서_★대합산단 보상액 산정조서(09.08.07현재)" xfId="4419"/>
    <cellStyle name="표_대합산업단지 편입물건조서_★대합산단 보상액 산정조서(09.08.07현재) 2" xfId="6353"/>
    <cellStyle name="표_대합산업단지 편입물건조서_★대합산단 보상액 산정조서(09.08.07현재)_경산 기본조사서 결과 보고서(분묘)-12.07.26" xfId="4420"/>
    <cellStyle name="표_대합산업단지 편입물건조서_★대합산단 보상액 산정조서(09.08.07현재)_경산 기본조사서 결과 보고서(영농)-2012.07.29" xfId="4421"/>
    <cellStyle name="표_대합산업단지 편입물건조서_★대합산단 보상액 산정조서(09.08.07현재)_경산 기본조사서 결과 보고서-2012.07.17(분묘조서)최종" xfId="4422"/>
    <cellStyle name="표_대합산업단지 편입물건조서_★대합산단 보상액 산정조서(09.08.07현재)_경산 기본조사서 결과 보고서-2012.07.18" xfId="4423"/>
    <cellStyle name="표_대합산업단지 편입물건조서_★대합산단 보상액 산정조서(09.08.07현재)_경산 기본조사서 결과 보고서-2012.07.19(출력용)" xfId="4424"/>
    <cellStyle name="표_대합산업단지 편입물건조서_★대합산단 보상액 산정조서(09.08.07현재)_경산 기본조사서 결과 보고서-2012.07.23" xfId="4425"/>
    <cellStyle name="표_대합산업단지 편입물건조서_★대합산단 보상액 산정조서(09.08.07현재)_경산 기본조사서 결과 보고서-2012.07.28" xfId="4426"/>
    <cellStyle name="표_대합산업단지 편입물건조서_★대합산단 보상액 산정조서(09.08.07현재)_경산 기본조사서 결과 보고서-2012.07.29" xfId="4427"/>
    <cellStyle name="표_대합산업단지 편입물건조서_★대합산단 보상액 산정조서(09.08.07현재)_경산 기본조사서 결과 보고서-2012.07.30" xfId="4428"/>
    <cellStyle name="표_대합산업단지 편입물건조서_★대합산단 보상액 산정조서(09.08.07현재)_경산 기본조사서 결과 보고서-2012.08.05" xfId="4429"/>
    <cellStyle name="표_대합산업단지 편입물건조서_★대합산단 보상액 산정조서(09.08.07현재)_경산 전체토지조서 1(10.26일)" xfId="6354"/>
    <cellStyle name="표_대합산업단지 편입물건조서_★대합산단 보상액 산정조서(09.08.07현재)_경산 전체토지조서 2(10.26일)" xfId="6355"/>
    <cellStyle name="표_대합산업단지 편입물건조서_★대합산단 보상액 산정조서(09.08.07현재)_경산 전체토지조서-12.08.17" xfId="6356"/>
    <cellStyle name="표_대합산업단지 편입물건조서_★대합산단 보상액 산정조서(09.08.07현재)_물건조서(1단계완료)-지번별수정" xfId="6357"/>
    <cellStyle name="표_대합산업단지 편입물건조서_★대합산단 보상액 산정조서(09.08.07현재)_영농조서-수정.1024" xfId="6358"/>
    <cellStyle name="표_대합산업단지 편입물건조서_★대합산단 보상액 산정조서(09.08.07현재)-수정" xfId="4430"/>
    <cellStyle name="표_대합산업단지 편입물건조서_★대합산단 보상액 산정조서(09.08.07현재)-수정 2" xfId="6359"/>
    <cellStyle name="표_대합산업단지 편입물건조서_★대합산단 보상액 산정조서(09.08.07현재)-수정_경산 기본조사서 결과 보고서(분묘)-12.07.26" xfId="4431"/>
    <cellStyle name="표_대합산업단지 편입물건조서_★대합산단 보상액 산정조서(09.08.07현재)-수정_경산 기본조사서 결과 보고서(영농)-2012.07.29" xfId="4432"/>
    <cellStyle name="표_대합산업단지 편입물건조서_★대합산단 보상액 산정조서(09.08.07현재)-수정_경산 기본조사서 결과 보고서-2012.07.17(분묘조서)최종" xfId="4433"/>
    <cellStyle name="표_대합산업단지 편입물건조서_★대합산단 보상액 산정조서(09.08.07현재)-수정_경산 기본조사서 결과 보고서-2012.07.18" xfId="4434"/>
    <cellStyle name="표_대합산업단지 편입물건조서_★대합산단 보상액 산정조서(09.08.07현재)-수정_경산 기본조사서 결과 보고서-2012.07.19(출력용)" xfId="4435"/>
    <cellStyle name="표_대합산업단지 편입물건조서_★대합산단 보상액 산정조서(09.08.07현재)-수정_경산 기본조사서 결과 보고서-2012.07.23" xfId="4436"/>
    <cellStyle name="표_대합산업단지 편입물건조서_★대합산단 보상액 산정조서(09.08.07현재)-수정_경산 기본조사서 결과 보고서-2012.07.28" xfId="4437"/>
    <cellStyle name="표_대합산업단지 편입물건조서_★대합산단 보상액 산정조서(09.08.07현재)-수정_경산 기본조사서 결과 보고서-2012.07.29" xfId="4438"/>
    <cellStyle name="표_대합산업단지 편입물건조서_★대합산단 보상액 산정조서(09.08.07현재)-수정_경산 기본조사서 결과 보고서-2012.07.30" xfId="4439"/>
    <cellStyle name="표_대합산업단지 편입물건조서_★대합산단 보상액 산정조서(09.08.07현재)-수정_경산 기본조사서 결과 보고서-2012.08.05" xfId="4440"/>
    <cellStyle name="표_대합산업단지 편입물건조서_★대합산단 보상액 산정조서(09.08.07현재)-수정_경산 전체토지조서 1(10.26일)" xfId="6360"/>
    <cellStyle name="표_대합산업단지 편입물건조서_★대합산단 보상액 산정조서(09.08.07현재)-수정_경산 전체토지조서 2(10.26일)" xfId="6361"/>
    <cellStyle name="표_대합산업단지 편입물건조서_★대합산단 보상액 산정조서(09.08.07현재)-수정_경산 전체토지조서-12.08.17" xfId="6362"/>
    <cellStyle name="표_대합산업단지 편입물건조서_★대합산단 보상액 산정조서(09.08.07현재)-수정_물건조서(1단계완료)-지번별수정" xfId="6363"/>
    <cellStyle name="표_대합산업단지 편입물건조서_★대합산단 보상액 산정조서(09.08.07현재)-수정_영농조서-수정.1024" xfId="6364"/>
    <cellStyle name="표_대합산업단지 편입물건조서_★대합산단 보상액 산정조서(09.08.11현재)" xfId="4441"/>
    <cellStyle name="표_대합산업단지 편입물건조서_★대합산단 보상액 산정조서(09.08.11현재) 2" xfId="6365"/>
    <cellStyle name="표_대합산업단지 편입물건조서_★대합산단 보상액 산정조서(09.08.11현재)_경산 기본조사서 결과 보고서(분묘)-12.07.26" xfId="4442"/>
    <cellStyle name="표_대합산업단지 편입물건조서_★대합산단 보상액 산정조서(09.08.11현재)_경산 기본조사서 결과 보고서(영농)-2012.07.29" xfId="4443"/>
    <cellStyle name="표_대합산업단지 편입물건조서_★대합산단 보상액 산정조서(09.08.11현재)_경산 기본조사서 결과 보고서-2012.07.17(분묘조서)최종" xfId="4444"/>
    <cellStyle name="표_대합산업단지 편입물건조서_★대합산단 보상액 산정조서(09.08.11현재)_경산 기본조사서 결과 보고서-2012.07.18" xfId="4445"/>
    <cellStyle name="표_대합산업단지 편입물건조서_★대합산단 보상액 산정조서(09.08.11현재)_경산 기본조사서 결과 보고서-2012.07.19(출력용)" xfId="4446"/>
    <cellStyle name="표_대합산업단지 편입물건조서_★대합산단 보상액 산정조서(09.08.11현재)_경산 기본조사서 결과 보고서-2012.07.23" xfId="4447"/>
    <cellStyle name="표_대합산업단지 편입물건조서_★대합산단 보상액 산정조서(09.08.11현재)_경산 기본조사서 결과 보고서-2012.07.28" xfId="4448"/>
    <cellStyle name="표_대합산업단지 편입물건조서_★대합산단 보상액 산정조서(09.08.11현재)_경산 기본조사서 결과 보고서-2012.07.29" xfId="4449"/>
    <cellStyle name="표_대합산업단지 편입물건조서_★대합산단 보상액 산정조서(09.08.11현재)_경산 기본조사서 결과 보고서-2012.07.30" xfId="4450"/>
    <cellStyle name="표_대합산업단지 편입물건조서_★대합산단 보상액 산정조서(09.08.11현재)_경산 기본조사서 결과 보고서-2012.08.05" xfId="4451"/>
    <cellStyle name="표_대합산업단지 편입물건조서_★대합산단 보상액 산정조서(09.08.11현재)_경산 전체토지조서 1(10.26일)" xfId="6366"/>
    <cellStyle name="표_대합산업단지 편입물건조서_★대합산단 보상액 산정조서(09.08.11현재)_경산 전체토지조서 2(10.26일)" xfId="6367"/>
    <cellStyle name="표_대합산업단지 편입물건조서_★대합산단 보상액 산정조서(09.08.11현재)_경산 전체토지조서-12.08.17" xfId="6368"/>
    <cellStyle name="표_대합산업단지 편입물건조서_★대합산단 보상액 산정조서(09.08.11현재)_물건조서(1단계완료)-지번별수정" xfId="6369"/>
    <cellStyle name="표_대합산업단지 편입물건조서_★대합산단 보상액 산정조서(09.08.11현재)_영농조서-수정.1024" xfId="6370"/>
    <cellStyle name="표_대합산업단지 편입물건조서_★대합산단 보상액 산정조서(09.08.18현재)" xfId="4452"/>
    <cellStyle name="표_대합산업단지 편입물건조서_★대합산단 보상액 산정조서(09.08.18현재) 2" xfId="6371"/>
    <cellStyle name="표_대합산업단지 편입물건조서_★대합산단 보상액 산정조서(09.08.18현재)_경산 기본조사서 결과 보고서(분묘)-12.07.26" xfId="4453"/>
    <cellStyle name="표_대합산업단지 편입물건조서_★대합산단 보상액 산정조서(09.08.18현재)_경산 기본조사서 결과 보고서(영농)-2012.07.29" xfId="4454"/>
    <cellStyle name="표_대합산업단지 편입물건조서_★대합산단 보상액 산정조서(09.08.18현재)_경산 기본조사서 결과 보고서-2012.07.17(분묘조서)최종" xfId="4455"/>
    <cellStyle name="표_대합산업단지 편입물건조서_★대합산단 보상액 산정조서(09.08.18현재)_경산 기본조사서 결과 보고서-2012.07.18" xfId="4456"/>
    <cellStyle name="표_대합산업단지 편입물건조서_★대합산단 보상액 산정조서(09.08.18현재)_경산 기본조사서 결과 보고서-2012.07.19(출력용)" xfId="4457"/>
    <cellStyle name="표_대합산업단지 편입물건조서_★대합산단 보상액 산정조서(09.08.18현재)_경산 기본조사서 결과 보고서-2012.07.23" xfId="4458"/>
    <cellStyle name="표_대합산업단지 편입물건조서_★대합산단 보상액 산정조서(09.08.18현재)_경산 기본조사서 결과 보고서-2012.07.28" xfId="4459"/>
    <cellStyle name="표_대합산업단지 편입물건조서_★대합산단 보상액 산정조서(09.08.18현재)_경산 기본조사서 결과 보고서-2012.07.29" xfId="4460"/>
    <cellStyle name="표_대합산업단지 편입물건조서_★대합산단 보상액 산정조서(09.08.18현재)_경산 기본조사서 결과 보고서-2012.07.30" xfId="4461"/>
    <cellStyle name="표_대합산업단지 편입물건조서_★대합산단 보상액 산정조서(09.08.18현재)_경산 기본조사서 결과 보고서-2012.08.05" xfId="4462"/>
    <cellStyle name="표_대합산업단지 편입물건조서_★대합산단 보상액 산정조서(09.08.18현재)_경산 전체토지조서 1(10.26일)" xfId="6372"/>
    <cellStyle name="표_대합산업단지 편입물건조서_★대합산단 보상액 산정조서(09.08.18현재)_경산 전체토지조서 2(10.26일)" xfId="6373"/>
    <cellStyle name="표_대합산업단지 편입물건조서_★대합산단 보상액 산정조서(09.08.18현재)_경산 전체토지조서-12.08.17" xfId="6374"/>
    <cellStyle name="표_대합산업단지 편입물건조서_★대합산단 보상액 산정조서(09.08.18현재)_물건조서(1단계완료)-지번별수정" xfId="6375"/>
    <cellStyle name="표_대합산업단지 편입물건조서_★대합산단 보상액 산정조서(09.08.18현재)_영농조서-수정.1024" xfId="6376"/>
    <cellStyle name="표_대합산업단지 편입물건조서_★대합산단 보상액 산정조서(09.08.31현재)" xfId="4463"/>
    <cellStyle name="표_대합산업단지 편입물건조서_★대합산단 보상액 산정조서(09.08.31현재) 2" xfId="6377"/>
    <cellStyle name="표_대합산업단지 편입물건조서_★대합산단 보상액 산정조서(09.08.31현재)_경산 기본조사서 결과 보고서(분묘)-12.07.26" xfId="4464"/>
    <cellStyle name="표_대합산업단지 편입물건조서_★대합산단 보상액 산정조서(09.08.31현재)_경산 기본조사서 결과 보고서(영농)-2012.07.29" xfId="4465"/>
    <cellStyle name="표_대합산업단지 편입물건조서_★대합산단 보상액 산정조서(09.08.31현재)_경산 기본조사서 결과 보고서-2012.07.17(분묘조서)최종" xfId="4466"/>
    <cellStyle name="표_대합산업단지 편입물건조서_★대합산단 보상액 산정조서(09.08.31현재)_경산 기본조사서 결과 보고서-2012.07.18" xfId="4467"/>
    <cellStyle name="표_대합산업단지 편입물건조서_★대합산단 보상액 산정조서(09.08.31현재)_경산 기본조사서 결과 보고서-2012.07.19(출력용)" xfId="4468"/>
    <cellStyle name="표_대합산업단지 편입물건조서_★대합산단 보상액 산정조서(09.08.31현재)_경산 기본조사서 결과 보고서-2012.07.23" xfId="4469"/>
    <cellStyle name="표_대합산업단지 편입물건조서_★대합산단 보상액 산정조서(09.08.31현재)_경산 기본조사서 결과 보고서-2012.07.28" xfId="4470"/>
    <cellStyle name="표_대합산업단지 편입물건조서_★대합산단 보상액 산정조서(09.08.31현재)_경산 기본조사서 결과 보고서-2012.07.29" xfId="4471"/>
    <cellStyle name="표_대합산업단지 편입물건조서_★대합산단 보상액 산정조서(09.08.31현재)_경산 기본조사서 결과 보고서-2012.07.30" xfId="4472"/>
    <cellStyle name="표_대합산업단지 편입물건조서_★대합산단 보상액 산정조서(09.08.31현재)_경산 기본조사서 결과 보고서-2012.08.05" xfId="4473"/>
    <cellStyle name="표_대합산업단지 편입물건조서_★대합산단 보상액 산정조서(09.08.31현재)_경산 전체토지조서 1(10.26일)" xfId="6378"/>
    <cellStyle name="표_대합산업단지 편입물건조서_★대합산단 보상액 산정조서(09.08.31현재)_경산 전체토지조서 2(10.26일)" xfId="6379"/>
    <cellStyle name="표_대합산업단지 편입물건조서_★대합산단 보상액 산정조서(09.08.31현재)_경산 전체토지조서-12.08.17" xfId="6380"/>
    <cellStyle name="표_대합산업단지 편입물건조서_★대합산단 보상액 산정조서(09.08.31현재)_물건조서(1단계완료)-지번별수정" xfId="6381"/>
    <cellStyle name="표_대합산업단지 편입물건조서_★대합산단 보상액 산정조서(09.08.31현재)_영농조서-수정.1024" xfId="6382"/>
    <cellStyle name="표_대합산업단지 편입물건조서_★대합산단 보상액 산정조서(09.09.01현재)" xfId="4474"/>
    <cellStyle name="표_대합산업단지 편입물건조서_★대합산단 보상액 산정조서(09.09.01현재) 2" xfId="6383"/>
    <cellStyle name="표_대합산업단지 편입물건조서_★대합산단 보상액 산정조서(09.09.01현재)_경산 기본조사서 결과 보고서(분묘)-12.07.26" xfId="4475"/>
    <cellStyle name="표_대합산업단지 편입물건조서_★대합산단 보상액 산정조서(09.09.01현재)_경산 기본조사서 결과 보고서(영농)-2012.07.29" xfId="4476"/>
    <cellStyle name="표_대합산업단지 편입물건조서_★대합산단 보상액 산정조서(09.09.01현재)_경산 기본조사서 결과 보고서-2012.07.17(분묘조서)최종" xfId="4477"/>
    <cellStyle name="표_대합산업단지 편입물건조서_★대합산단 보상액 산정조서(09.09.01현재)_경산 기본조사서 결과 보고서-2012.07.18" xfId="4478"/>
    <cellStyle name="표_대합산업단지 편입물건조서_★대합산단 보상액 산정조서(09.09.01현재)_경산 기본조사서 결과 보고서-2012.07.19(출력용)" xfId="4479"/>
    <cellStyle name="표_대합산업단지 편입물건조서_★대합산단 보상액 산정조서(09.09.01현재)_경산 기본조사서 결과 보고서-2012.07.23" xfId="4480"/>
    <cellStyle name="표_대합산업단지 편입물건조서_★대합산단 보상액 산정조서(09.09.01현재)_경산 기본조사서 결과 보고서-2012.07.28" xfId="4481"/>
    <cellStyle name="표_대합산업단지 편입물건조서_★대합산단 보상액 산정조서(09.09.01현재)_경산 기본조사서 결과 보고서-2012.07.29" xfId="4482"/>
    <cellStyle name="표_대합산업단지 편입물건조서_★대합산단 보상액 산정조서(09.09.01현재)_경산 기본조사서 결과 보고서-2012.07.30" xfId="4483"/>
    <cellStyle name="표_대합산업단지 편입물건조서_★대합산단 보상액 산정조서(09.09.01현재)_경산 기본조사서 결과 보고서-2012.08.05" xfId="4484"/>
    <cellStyle name="표_대합산업단지 편입물건조서_★대합산단 보상액 산정조서(09.09.01현재)_경산 전체토지조서 1(10.26일)" xfId="6384"/>
    <cellStyle name="표_대합산업단지 편입물건조서_★대합산단 보상액 산정조서(09.09.01현재)_경산 전체토지조서 2(10.26일)" xfId="6385"/>
    <cellStyle name="표_대합산업단지 편입물건조서_★대합산단 보상액 산정조서(09.09.01현재)_경산 전체토지조서-12.08.17" xfId="6386"/>
    <cellStyle name="표_대합산업단지 편입물건조서_★대합산단 보상액 산정조서(09.09.01현재)_물건조서(1단계완료)-지번별수정" xfId="6387"/>
    <cellStyle name="표_대합산업단지 편입물건조서_★대합산단 보상액 산정조서(09.09.01현재)_영농조서-수정.1024" xfId="6388"/>
    <cellStyle name="표_대합산업단지 편입물건조서_★대합산단 보상액 산정조서(10.01.07현재)" xfId="4485"/>
    <cellStyle name="표_대합산업단지 편입물건조서_★대합산단 보상액 산정조서(10.01.07현재) 2" xfId="6389"/>
    <cellStyle name="표_대합산업단지 편입물건조서_★대합산단 보상액 산정조서(10.01.07현재)_경산 기본조사서 결과 보고서(분묘)-12.07.26" xfId="4486"/>
    <cellStyle name="표_대합산업단지 편입물건조서_★대합산단 보상액 산정조서(10.01.07현재)_경산 기본조사서 결과 보고서(영농)-2012.07.29" xfId="4487"/>
    <cellStyle name="표_대합산업단지 편입물건조서_★대합산단 보상액 산정조서(10.01.07현재)_경산 기본조사서 결과 보고서-2012.07.17(분묘조서)최종" xfId="4488"/>
    <cellStyle name="표_대합산업단지 편입물건조서_★대합산단 보상액 산정조서(10.01.07현재)_경산 기본조사서 결과 보고서-2012.07.18" xfId="4489"/>
    <cellStyle name="표_대합산업단지 편입물건조서_★대합산단 보상액 산정조서(10.01.07현재)_경산 기본조사서 결과 보고서-2012.07.19(출력용)" xfId="4490"/>
    <cellStyle name="표_대합산업단지 편입물건조서_★대합산단 보상액 산정조서(10.01.07현재)_경산 기본조사서 결과 보고서-2012.07.23" xfId="4491"/>
    <cellStyle name="표_대합산업단지 편입물건조서_★대합산단 보상액 산정조서(10.01.07현재)_경산 기본조사서 결과 보고서-2012.07.28" xfId="4492"/>
    <cellStyle name="표_대합산업단지 편입물건조서_★대합산단 보상액 산정조서(10.01.07현재)_경산 기본조사서 결과 보고서-2012.07.29" xfId="4493"/>
    <cellStyle name="표_대합산업단지 편입물건조서_★대합산단 보상액 산정조서(10.01.07현재)_경산 기본조사서 결과 보고서-2012.07.30" xfId="4494"/>
    <cellStyle name="표_대합산업단지 편입물건조서_★대합산단 보상액 산정조서(10.01.07현재)_경산 기본조사서 결과 보고서-2012.08.05" xfId="4495"/>
    <cellStyle name="표_대합산업단지 편입물건조서_★대합산단 보상액 산정조서(10.01.07현재)_경산 전체토지조서 1(10.26일)" xfId="6390"/>
    <cellStyle name="표_대합산업단지 편입물건조서_★대합산단 보상액 산정조서(10.01.07현재)_경산 전체토지조서 2(10.26일)" xfId="6391"/>
    <cellStyle name="표_대합산업단지 편입물건조서_★대합산단 보상액 산정조서(10.01.07현재)_경산 전체토지조서-12.08.17" xfId="6392"/>
    <cellStyle name="표_대합산업단지 편입물건조서_★대합산단 보상액 산정조서(10.01.07현재)_물건조서(1단계완료)-지번별수정" xfId="6393"/>
    <cellStyle name="표_대합산업단지 편입물건조서_★대합산단 보상액 산정조서(10.01.07현재)_영농조서-수정.1024" xfId="6394"/>
    <cellStyle name="표_대합산업단지 편입물건조서_★대합산단 보상액 산정조서(10.04.20)-수용계약용" xfId="4496"/>
    <cellStyle name="표_대합산업단지 편입물건조서_★대합산단 보상액 산정조서(10.04.20)-수용계약용 2" xfId="6395"/>
    <cellStyle name="표_대합산업단지 편입물건조서_★대합산단 보상액 산정조서(10.04.20)-수용계약용_경산 기본조사서 결과 보고서(분묘)-12.07.26" xfId="4497"/>
    <cellStyle name="표_대합산업단지 편입물건조서_★대합산단 보상액 산정조서(10.04.20)-수용계약용_경산 기본조사서 결과 보고서(영농)-2012.07.29" xfId="4498"/>
    <cellStyle name="표_대합산업단지 편입물건조서_★대합산단 보상액 산정조서(10.04.20)-수용계약용_경산 기본조사서 결과 보고서-2012.07.17(분묘조서)최종" xfId="4499"/>
    <cellStyle name="표_대합산업단지 편입물건조서_★대합산단 보상액 산정조서(10.04.20)-수용계약용_경산 기본조사서 결과 보고서-2012.07.18" xfId="4500"/>
    <cellStyle name="표_대합산업단지 편입물건조서_★대합산단 보상액 산정조서(10.04.20)-수용계약용_경산 기본조사서 결과 보고서-2012.07.19(출력용)" xfId="4501"/>
    <cellStyle name="표_대합산업단지 편입물건조서_★대합산단 보상액 산정조서(10.04.20)-수용계약용_경산 기본조사서 결과 보고서-2012.07.23" xfId="4502"/>
    <cellStyle name="표_대합산업단지 편입물건조서_★대합산단 보상액 산정조서(10.04.20)-수용계약용_경산 기본조사서 결과 보고서-2012.07.28" xfId="4503"/>
    <cellStyle name="표_대합산업단지 편입물건조서_★대합산단 보상액 산정조서(10.04.20)-수용계약용_경산 기본조사서 결과 보고서-2012.07.29" xfId="4504"/>
    <cellStyle name="표_대합산업단지 편입물건조서_★대합산단 보상액 산정조서(10.04.20)-수용계약용_경산 기본조사서 결과 보고서-2012.07.30" xfId="4505"/>
    <cellStyle name="표_대합산업단지 편입물건조서_★대합산단 보상액 산정조서(10.04.20)-수용계약용_경산 기본조사서 결과 보고서-2012.08.05" xfId="4506"/>
    <cellStyle name="표_대합산업단지 편입물건조서_★대합산단 보상액 산정조서(10.04.20)-수용계약용_경산 전체토지조서 1(10.26일)" xfId="6396"/>
    <cellStyle name="표_대합산업단지 편입물건조서_★대합산단 보상액 산정조서(10.04.20)-수용계약용_경산 전체토지조서 2(10.26일)" xfId="6397"/>
    <cellStyle name="표_대합산업단지 편입물건조서_★대합산단 보상액 산정조서(10.04.20)-수용계약용_경산 전체토지조서-12.08.17" xfId="6398"/>
    <cellStyle name="표_대합산업단지 편입물건조서_★대합산단 보상액 산정조서(10.04.20)-수용계약용_물건조서(1단계완료)-지번별수정" xfId="6399"/>
    <cellStyle name="표_대합산업단지 편입물건조서_★대합산단 보상액 산정조서(10.04.20)-수용계약용_영농조서-수정.1024" xfId="6400"/>
    <cellStyle name="표_대합산업단지 편입물건조서_★대합산단 보상액 산정조서(10.04.22)" xfId="4507"/>
    <cellStyle name="표_대합산업단지 편입물건조서_★대합산단 보상액 산정조서(10.04.22) 2" xfId="6401"/>
    <cellStyle name="표_대합산업단지 편입물건조서_★대합산단 보상액 산정조서(10.04.22)_경산 기본조사서 결과 보고서(분묘)-12.07.26" xfId="4508"/>
    <cellStyle name="표_대합산업단지 편입물건조서_★대합산단 보상액 산정조서(10.04.22)_경산 기본조사서 결과 보고서(영농)-2012.07.29" xfId="4509"/>
    <cellStyle name="표_대합산업단지 편입물건조서_★대합산단 보상액 산정조서(10.04.22)_경산 기본조사서 결과 보고서-2012.07.17(분묘조서)최종" xfId="4510"/>
    <cellStyle name="표_대합산업단지 편입물건조서_★대합산단 보상액 산정조서(10.04.22)_경산 기본조사서 결과 보고서-2012.07.18" xfId="4511"/>
    <cellStyle name="표_대합산업단지 편입물건조서_★대합산단 보상액 산정조서(10.04.22)_경산 기본조사서 결과 보고서-2012.07.19(출력용)" xfId="4512"/>
    <cellStyle name="표_대합산업단지 편입물건조서_★대합산단 보상액 산정조서(10.04.22)_경산 기본조사서 결과 보고서-2012.07.23" xfId="4513"/>
    <cellStyle name="표_대합산업단지 편입물건조서_★대합산단 보상액 산정조서(10.04.22)_경산 기본조사서 결과 보고서-2012.07.28" xfId="4514"/>
    <cellStyle name="표_대합산업단지 편입물건조서_★대합산단 보상액 산정조서(10.04.22)_경산 기본조사서 결과 보고서-2012.07.29" xfId="4515"/>
    <cellStyle name="표_대합산업단지 편입물건조서_★대합산단 보상액 산정조서(10.04.22)_경산 기본조사서 결과 보고서-2012.07.30" xfId="4516"/>
    <cellStyle name="표_대합산업단지 편입물건조서_★대합산단 보상액 산정조서(10.04.22)_경산 기본조사서 결과 보고서-2012.08.05" xfId="4517"/>
    <cellStyle name="표_대합산업단지 편입물건조서_★대합산단 보상액 산정조서(10.04.22)_경산 전체토지조서 1(10.26일)" xfId="6402"/>
    <cellStyle name="표_대합산업단지 편입물건조서_★대합산단 보상액 산정조서(10.04.22)_경산 전체토지조서 2(10.26일)" xfId="6403"/>
    <cellStyle name="표_대합산업단지 편입물건조서_★대합산단 보상액 산정조서(10.04.22)_경산 전체토지조서-12.08.17" xfId="6404"/>
    <cellStyle name="표_대합산업단지 편입물건조서_★대합산단 보상액 산정조서(10.04.22)_물건조서(1단계완료)-지번별수정" xfId="6405"/>
    <cellStyle name="표_대합산업단지 편입물건조서_★대합산단 보상액 산정조서(10.04.22)_영농조서-수정.1024" xfId="6406"/>
    <cellStyle name="표_대합산업단지 편입물건조서_★대합산단 보상액 산정조서(10.04.29)" xfId="4518"/>
    <cellStyle name="표_대합산업단지 편입물건조서_★대합산단 보상액 산정조서(10.04.29) 2" xfId="6407"/>
    <cellStyle name="표_대합산업단지 편입물건조서_★대합산단 보상액 산정조서(10.04.29)_경산 기본조사서 결과 보고서(분묘)-12.07.26" xfId="4519"/>
    <cellStyle name="표_대합산업단지 편입물건조서_★대합산단 보상액 산정조서(10.04.29)_경산 기본조사서 결과 보고서(영농)-2012.07.29" xfId="4520"/>
    <cellStyle name="표_대합산업단지 편입물건조서_★대합산단 보상액 산정조서(10.04.29)_경산 기본조사서 결과 보고서-2012.07.17(분묘조서)최종" xfId="4521"/>
    <cellStyle name="표_대합산업단지 편입물건조서_★대합산단 보상액 산정조서(10.04.29)_경산 기본조사서 결과 보고서-2012.07.18" xfId="4522"/>
    <cellStyle name="표_대합산업단지 편입물건조서_★대합산단 보상액 산정조서(10.04.29)_경산 기본조사서 결과 보고서-2012.07.19(출력용)" xfId="4523"/>
    <cellStyle name="표_대합산업단지 편입물건조서_★대합산단 보상액 산정조서(10.04.29)_경산 기본조사서 결과 보고서-2012.07.23" xfId="4524"/>
    <cellStyle name="표_대합산업단지 편입물건조서_★대합산단 보상액 산정조서(10.04.29)_경산 기본조사서 결과 보고서-2012.07.28" xfId="4525"/>
    <cellStyle name="표_대합산업단지 편입물건조서_★대합산단 보상액 산정조서(10.04.29)_경산 기본조사서 결과 보고서-2012.07.29" xfId="4526"/>
    <cellStyle name="표_대합산업단지 편입물건조서_★대합산단 보상액 산정조서(10.04.29)_경산 기본조사서 결과 보고서-2012.07.30" xfId="4527"/>
    <cellStyle name="표_대합산업단지 편입물건조서_★대합산단 보상액 산정조서(10.04.29)_경산 기본조사서 결과 보고서-2012.08.05" xfId="4528"/>
    <cellStyle name="표_대합산업단지 편입물건조서_★대합산단 보상액 산정조서(10.04.29)_경산 전체토지조서 1(10.26일)" xfId="6408"/>
    <cellStyle name="표_대합산업단지 편입물건조서_★대합산단 보상액 산정조서(10.04.29)_경산 전체토지조서 2(10.26일)" xfId="6409"/>
    <cellStyle name="표_대합산업단지 편입물건조서_★대합산단 보상액 산정조서(10.04.29)_경산 전체토지조서-12.08.17" xfId="6410"/>
    <cellStyle name="표_대합산업단지 편입물건조서_★대합산단 보상액 산정조서(10.04.29)_물건조서(1단계완료)-지번별수정" xfId="6411"/>
    <cellStyle name="표_대합산업단지 편입물건조서_★대합산단 보상액 산정조서(10.04.29)_영농조서-수정.1024" xfId="6412"/>
    <cellStyle name="표_대합산업단지 편입물건조서_★대합산단 보상액 산정조서(10.08.06)" xfId="4529"/>
    <cellStyle name="표_대합산업단지 편입물건조서_★대합산단 보상액 산정조서(10.08.06) 2" xfId="6413"/>
    <cellStyle name="표_대합산업단지 편입물건조서_★대합산단 보상액 산정조서(10.08.06)_경산 기본조사서 결과 보고서(분묘)-12.07.26" xfId="4530"/>
    <cellStyle name="표_대합산업단지 편입물건조서_★대합산단 보상액 산정조서(10.08.06)_경산 기본조사서 결과 보고서(영농)-2012.07.29" xfId="4531"/>
    <cellStyle name="표_대합산업단지 편입물건조서_★대합산단 보상액 산정조서(10.08.06)_경산 기본조사서 결과 보고서-2012.07.17(분묘조서)최종" xfId="4532"/>
    <cellStyle name="표_대합산업단지 편입물건조서_★대합산단 보상액 산정조서(10.08.06)_경산 기본조사서 결과 보고서-2012.07.18" xfId="4533"/>
    <cellStyle name="표_대합산업단지 편입물건조서_★대합산단 보상액 산정조서(10.08.06)_경산 기본조사서 결과 보고서-2012.07.19(출력용)" xfId="4534"/>
    <cellStyle name="표_대합산업단지 편입물건조서_★대합산단 보상액 산정조서(10.08.06)_경산 기본조사서 결과 보고서-2012.07.23" xfId="4535"/>
    <cellStyle name="표_대합산업단지 편입물건조서_★대합산단 보상액 산정조서(10.08.06)_경산 기본조사서 결과 보고서-2012.07.28" xfId="4536"/>
    <cellStyle name="표_대합산업단지 편입물건조서_★대합산단 보상액 산정조서(10.08.06)_경산 기본조사서 결과 보고서-2012.07.29" xfId="4537"/>
    <cellStyle name="표_대합산업단지 편입물건조서_★대합산단 보상액 산정조서(10.08.06)_경산 기본조사서 결과 보고서-2012.07.30" xfId="4538"/>
    <cellStyle name="표_대합산업단지 편입물건조서_★대합산단 보상액 산정조서(10.08.06)_경산 기본조사서 결과 보고서-2012.08.05" xfId="4539"/>
    <cellStyle name="표_대합산업단지 편입물건조서_★대합산단 보상액 산정조서(10.08.06)_경산 전체토지조서 1(10.26일)" xfId="6414"/>
    <cellStyle name="표_대합산업단지 편입물건조서_★대합산단 보상액 산정조서(10.08.06)_경산 전체토지조서 2(10.26일)" xfId="6415"/>
    <cellStyle name="표_대합산업단지 편입물건조서_★대합산단 보상액 산정조서(10.08.06)_경산 전체토지조서-12.08.17" xfId="6416"/>
    <cellStyle name="표_대합산업단지 편입물건조서_★대합산단 보상액 산정조서(10.08.06)_물건조서(1단계완료)-지번별수정" xfId="6417"/>
    <cellStyle name="표_대합산업단지 편입물건조서_★대합산단 보상액 산정조서(10.08.06)_영농조서-수정.1024" xfId="6418"/>
    <cellStyle name="표_대합산업단지 편입물건조서_★대합산단_보상액 산정조서(최과장검토파일)" xfId="4540"/>
    <cellStyle name="표_대합산업단지 편입물건조서_★대합산단_보상액 산정조서(최과장검토파일) 2" xfId="6419"/>
    <cellStyle name="표_대합산업단지 편입물건조서_★대합산단_보상액 산정조서(최과장검토파일)_경산 기본조사서 결과 보고서(분묘)-12.07.26" xfId="4541"/>
    <cellStyle name="표_대합산업단지 편입물건조서_★대합산단_보상액 산정조서(최과장검토파일)_경산 기본조사서 결과 보고서(영농)-2012.07.29" xfId="4542"/>
    <cellStyle name="표_대합산업단지 편입물건조서_★대합산단_보상액 산정조서(최과장검토파일)_경산 기본조사서 결과 보고서-2012.07.17(분묘조서)최종" xfId="4543"/>
    <cellStyle name="표_대합산업단지 편입물건조서_★대합산단_보상액 산정조서(최과장검토파일)_경산 기본조사서 결과 보고서-2012.07.18" xfId="4544"/>
    <cellStyle name="표_대합산업단지 편입물건조서_★대합산단_보상액 산정조서(최과장검토파일)_경산 기본조사서 결과 보고서-2012.07.19(출력용)" xfId="4545"/>
    <cellStyle name="표_대합산업단지 편입물건조서_★대합산단_보상액 산정조서(최과장검토파일)_경산 기본조사서 결과 보고서-2012.07.23" xfId="4546"/>
    <cellStyle name="표_대합산업단지 편입물건조서_★대합산단_보상액 산정조서(최과장검토파일)_경산 기본조사서 결과 보고서-2012.07.28" xfId="4547"/>
    <cellStyle name="표_대합산업단지 편입물건조서_★대합산단_보상액 산정조서(최과장검토파일)_경산 기본조사서 결과 보고서-2012.07.29" xfId="4548"/>
    <cellStyle name="표_대합산업단지 편입물건조서_★대합산단_보상액 산정조서(최과장검토파일)_경산 기본조사서 결과 보고서-2012.07.30" xfId="4549"/>
    <cellStyle name="표_대합산업단지 편입물건조서_★대합산단_보상액 산정조서(최과장검토파일)_경산 기본조사서 결과 보고서-2012.08.05" xfId="4550"/>
    <cellStyle name="표_대합산업단지 편입물건조서_★대합산단_보상액 산정조서(최과장검토파일)_경산 전체토지조서 1(10.26일)" xfId="6420"/>
    <cellStyle name="표_대합산업단지 편입물건조서_★대합산단_보상액 산정조서(최과장검토파일)_경산 전체토지조서 2(10.26일)" xfId="6421"/>
    <cellStyle name="표_대합산업단지 편입물건조서_★대합산단_보상액 산정조서(최과장검토파일)_경산 전체토지조서-12.08.17" xfId="6422"/>
    <cellStyle name="표_대합산업단지 편입물건조서_★대합산단_보상액 산정조서(최과장검토파일)_물건조서(1단계완료)-지번별수정" xfId="6423"/>
    <cellStyle name="표_대합산업단지 편입물건조서_★대합산단_보상액 산정조서(최과장검토파일)_영농조서-수정.1024" xfId="6424"/>
    <cellStyle name="표_대합산업단지 편입물건조서_★재결 보상액 산정조서(10.04.20)" xfId="4551"/>
    <cellStyle name="표_대합산업단지 편입물건조서_★재결 보상액 산정조서(10.04.20) 2" xfId="6425"/>
    <cellStyle name="표_대합산업단지 편입물건조서_★재결 보상액 산정조서(10.04.20)_경산 기본조사서 결과 보고서(분묘)-12.07.26" xfId="4552"/>
    <cellStyle name="표_대합산업단지 편입물건조서_★재결 보상액 산정조서(10.04.20)_경산 기본조사서 결과 보고서(영농)-2012.07.29" xfId="4553"/>
    <cellStyle name="표_대합산업단지 편입물건조서_★재결 보상액 산정조서(10.04.20)_경산 기본조사서 결과 보고서-2012.07.17(분묘조서)최종" xfId="4554"/>
    <cellStyle name="표_대합산업단지 편입물건조서_★재결 보상액 산정조서(10.04.20)_경산 기본조사서 결과 보고서-2012.07.18" xfId="4555"/>
    <cellStyle name="표_대합산업단지 편입물건조서_★재결 보상액 산정조서(10.04.20)_경산 기본조사서 결과 보고서-2012.07.19(출력용)" xfId="4556"/>
    <cellStyle name="표_대합산업단지 편입물건조서_★재결 보상액 산정조서(10.04.20)_경산 기본조사서 결과 보고서-2012.07.23" xfId="4557"/>
    <cellStyle name="표_대합산업단지 편입물건조서_★재결 보상액 산정조서(10.04.20)_경산 기본조사서 결과 보고서-2012.07.28" xfId="4558"/>
    <cellStyle name="표_대합산업단지 편입물건조서_★재결 보상액 산정조서(10.04.20)_경산 기본조사서 결과 보고서-2012.07.29" xfId="4559"/>
    <cellStyle name="표_대합산업단지 편입물건조서_★재결 보상액 산정조서(10.04.20)_경산 기본조사서 결과 보고서-2012.07.30" xfId="4560"/>
    <cellStyle name="표_대합산업단지 편입물건조서_★재결 보상액 산정조서(10.04.20)_경산 기본조사서 결과 보고서-2012.08.05" xfId="4561"/>
    <cellStyle name="표_대합산업단지 편입물건조서_★재결 보상액 산정조서(10.04.20)_경산 전체토지조서 1(10.26일)" xfId="6426"/>
    <cellStyle name="표_대합산업단지 편입물건조서_★재결 보상액 산정조서(10.04.20)_경산 전체토지조서 2(10.26일)" xfId="6427"/>
    <cellStyle name="표_대합산업단지 편입물건조서_★재결 보상액 산정조서(10.04.20)_경산 전체토지조서-12.08.17" xfId="6428"/>
    <cellStyle name="표_대합산업단지 편입물건조서_★재결 보상액 산정조서(10.04.20)_물건조서(1단계완료)-지번별수정" xfId="6429"/>
    <cellStyle name="표_대합산업단지 편입물건조서_★재결 보상액 산정조서(10.04.20)_영농조서-수정.1024" xfId="6430"/>
    <cellStyle name="표_대합산업단지 편입물건조서_경산 기본조사서 결과 보고서(분묘)-12.07.26" xfId="4562"/>
    <cellStyle name="표_대합산업단지 편입물건조서_경산 기본조사서 결과 보고서(영농)-2012.07.29" xfId="4563"/>
    <cellStyle name="표_대합산업단지 편입물건조서_경산 기본조사서 결과 보고서-2012.07.17(분묘조서)최종" xfId="4564"/>
    <cellStyle name="표_대합산업단지 편입물건조서_경산 기본조사서 결과 보고서-2012.07.18" xfId="4565"/>
    <cellStyle name="표_대합산업단지 편입물건조서_경산 기본조사서 결과 보고서-2012.07.19(출력용)" xfId="4566"/>
    <cellStyle name="표_대합산업단지 편입물건조서_경산 기본조사서 결과 보고서-2012.07.23" xfId="4567"/>
    <cellStyle name="표_대합산업단지 편입물건조서_경산 기본조사서 결과 보고서-2012.07.28" xfId="4568"/>
    <cellStyle name="표_대합산업단지 편입물건조서_경산 기본조사서 결과 보고서-2012.07.29" xfId="4569"/>
    <cellStyle name="표_대합산업단지 편입물건조서_경산 기본조사서 결과 보고서-2012.07.30" xfId="4570"/>
    <cellStyle name="표_대합산업단지 편입물건조서_경산 기본조사서 결과 보고서-2012.08.05" xfId="4571"/>
    <cellStyle name="표_대합산업단지 편입물건조서_경산 전체토지조서 1(10.26일)" xfId="6431"/>
    <cellStyle name="표_대합산업단지 편입물건조서_경산 전체토지조서 2(10.26일)" xfId="6432"/>
    <cellStyle name="표_대합산업단지 편입물건조서_경산 전체토지조서-12.08.17" xfId="6433"/>
    <cellStyle name="표_대합산업단지 편입물건조서_대상재산 지번별 상세확인내역-2009.1(도귀속협의결과)" xfId="4572"/>
    <cellStyle name="표_대합산업단지 편입물건조서_대상재산 지번별 상세확인내역-2009.1(도귀속협의결과) 2" xfId="6434"/>
    <cellStyle name="표_대합산업단지 편입물건조서_대상재산 지번별 상세확인내역-2009.1(도귀속협의결과)_경산 기본조사서 결과 보고서(분묘)-12.07.26" xfId="4573"/>
    <cellStyle name="표_대합산업단지 편입물건조서_대상재산 지번별 상세확인내역-2009.1(도귀속협의결과)_경산 기본조사서 결과 보고서(영농)-2012.07.29" xfId="4574"/>
    <cellStyle name="표_대합산업단지 편입물건조서_대상재산 지번별 상세확인내역-2009.1(도귀속협의결과)_경산 기본조사서 결과 보고서-2012.07.17(분묘조서)최종" xfId="4575"/>
    <cellStyle name="표_대합산업단지 편입물건조서_대상재산 지번별 상세확인내역-2009.1(도귀속협의결과)_경산 기본조사서 결과 보고서-2012.07.18" xfId="4576"/>
    <cellStyle name="표_대합산업단지 편입물건조서_대상재산 지번별 상세확인내역-2009.1(도귀속협의결과)_경산 기본조사서 결과 보고서-2012.07.19(출력용)" xfId="4577"/>
    <cellStyle name="표_대합산업단지 편입물건조서_대상재산 지번별 상세확인내역-2009.1(도귀속협의결과)_경산 기본조사서 결과 보고서-2012.07.23" xfId="4578"/>
    <cellStyle name="표_대합산업단지 편입물건조서_대상재산 지번별 상세확인내역-2009.1(도귀속협의결과)_경산 기본조사서 결과 보고서-2012.07.28" xfId="4579"/>
    <cellStyle name="표_대합산업단지 편입물건조서_대상재산 지번별 상세확인내역-2009.1(도귀속협의결과)_경산 기본조사서 결과 보고서-2012.07.29" xfId="4580"/>
    <cellStyle name="표_대합산업단지 편입물건조서_대상재산 지번별 상세확인내역-2009.1(도귀속협의결과)_경산 기본조사서 결과 보고서-2012.07.30" xfId="4581"/>
    <cellStyle name="표_대합산업단지 편입물건조서_대상재산 지번별 상세확인내역-2009.1(도귀속협의결과)_경산 기본조사서 결과 보고서-2012.08.05" xfId="4582"/>
    <cellStyle name="표_대합산업단지 편입물건조서_대상재산 지번별 상세확인내역-2009.1(도귀속협의결과)_경산 전체토지조서 1(10.26일)" xfId="6435"/>
    <cellStyle name="표_대합산업단지 편입물건조서_대상재산 지번별 상세확인내역-2009.1(도귀속협의결과)_경산 전체토지조서 2(10.26일)" xfId="6436"/>
    <cellStyle name="표_대합산업단지 편입물건조서_대상재산 지번별 상세확인내역-2009.1(도귀속협의결과)_경산 전체토지조서-12.08.17" xfId="6437"/>
    <cellStyle name="표_대합산업단지 편입물건조서_대상재산 지번별 상세확인내역-2009.1(도귀속협의결과)_물건조서(1단계완료)-지번별수정" xfId="6438"/>
    <cellStyle name="표_대합산업단지 편입물건조서_대상재산 지번별 상세확인내역-2009.1(도귀속협의결과)_영농조서-수정.1024" xfId="6439"/>
    <cellStyle name="표_대합산업단지 편입물건조서_대합산단 편입물건 총괄표(09.08.01)" xfId="4583"/>
    <cellStyle name="표_대합산업단지 편입물건조서_대합산단 편입물건 총괄표(09.08.01) 2" xfId="6440"/>
    <cellStyle name="표_대합산업단지 편입물건조서_대합산단 편입물건 총괄표(09.08.01)_경산 기본조사서 결과 보고서(분묘)-12.07.26" xfId="4584"/>
    <cellStyle name="표_대합산업단지 편입물건조서_대합산단 편입물건 총괄표(09.08.01)_경산 기본조사서 결과 보고서(영농)-2012.07.29" xfId="4585"/>
    <cellStyle name="표_대합산업단지 편입물건조서_대합산단 편입물건 총괄표(09.08.01)_경산 기본조사서 결과 보고서-2012.07.17(분묘조서)최종" xfId="4586"/>
    <cellStyle name="표_대합산업단지 편입물건조서_대합산단 편입물건 총괄표(09.08.01)_경산 기본조사서 결과 보고서-2012.07.18" xfId="4587"/>
    <cellStyle name="표_대합산업단지 편입물건조서_대합산단 편입물건 총괄표(09.08.01)_경산 기본조사서 결과 보고서-2012.07.19(출력용)" xfId="4588"/>
    <cellStyle name="표_대합산업단지 편입물건조서_대합산단 편입물건 총괄표(09.08.01)_경산 기본조사서 결과 보고서-2012.07.23" xfId="4589"/>
    <cellStyle name="표_대합산업단지 편입물건조서_대합산단 편입물건 총괄표(09.08.01)_경산 기본조사서 결과 보고서-2012.07.28" xfId="4590"/>
    <cellStyle name="표_대합산업단지 편입물건조서_대합산단 편입물건 총괄표(09.08.01)_경산 기본조사서 결과 보고서-2012.07.29" xfId="4591"/>
    <cellStyle name="표_대합산업단지 편입물건조서_대합산단 편입물건 총괄표(09.08.01)_경산 기본조사서 결과 보고서-2012.07.30" xfId="4592"/>
    <cellStyle name="표_대합산업단지 편입물건조서_대합산단 편입물건 총괄표(09.08.01)_경산 기본조사서 결과 보고서-2012.08.05" xfId="4593"/>
    <cellStyle name="표_대합산업단지 편입물건조서_대합산단 편입물건 총괄표(09.08.01)_경산 전체토지조서 1(10.26일)" xfId="6441"/>
    <cellStyle name="표_대합산업단지 편입물건조서_대합산단 편입물건 총괄표(09.08.01)_경산 전체토지조서 2(10.26일)" xfId="6442"/>
    <cellStyle name="표_대합산업단지 편입물건조서_대합산단 편입물건 총괄표(09.08.01)_경산 전체토지조서-12.08.17" xfId="6443"/>
    <cellStyle name="표_대합산업단지 편입물건조서_대합산단 편입물건 총괄표(09.08.01)_물건조서(1단계완료)-지번별수정" xfId="6444"/>
    <cellStyle name="표_대합산업단지 편입물건조서_대합산단 편입물건 총괄표(09.08.01)_영농조서-수정.1024" xfId="6445"/>
    <cellStyle name="표_대합산업단지 편입물건조서_대합산단_보상액_분석(09.6.11)-최종" xfId="4594"/>
    <cellStyle name="표_대합산업단지 편입물건조서_대합산단_보상액_분석(09.6.11)-최종 2" xfId="6446"/>
    <cellStyle name="표_대합산업단지 편입물건조서_대합산단_보상액_분석(09.6.11)-최종_경산 기본조사서 결과 보고서(분묘)-12.07.26" xfId="4595"/>
    <cellStyle name="표_대합산업단지 편입물건조서_대합산단_보상액_분석(09.6.11)-최종_경산 기본조사서 결과 보고서(영농)-2012.07.29" xfId="4596"/>
    <cellStyle name="표_대합산업단지 편입물건조서_대합산단_보상액_분석(09.6.11)-최종_경산 기본조사서 결과 보고서-2012.07.17(분묘조서)최종" xfId="4597"/>
    <cellStyle name="표_대합산업단지 편입물건조서_대합산단_보상액_분석(09.6.11)-최종_경산 기본조사서 결과 보고서-2012.07.18" xfId="4598"/>
    <cellStyle name="표_대합산업단지 편입물건조서_대합산단_보상액_분석(09.6.11)-최종_경산 기본조사서 결과 보고서-2012.07.19(출력용)" xfId="4599"/>
    <cellStyle name="표_대합산업단지 편입물건조서_대합산단_보상액_분석(09.6.11)-최종_경산 기본조사서 결과 보고서-2012.07.23" xfId="4600"/>
    <cellStyle name="표_대합산업단지 편입물건조서_대합산단_보상액_분석(09.6.11)-최종_경산 기본조사서 결과 보고서-2012.07.28" xfId="4601"/>
    <cellStyle name="표_대합산업단지 편입물건조서_대합산단_보상액_분석(09.6.11)-최종_경산 기본조사서 결과 보고서-2012.07.29" xfId="4602"/>
    <cellStyle name="표_대합산업단지 편입물건조서_대합산단_보상액_분석(09.6.11)-최종_경산 기본조사서 결과 보고서-2012.07.30" xfId="4603"/>
    <cellStyle name="표_대합산업단지 편입물건조서_대합산단_보상액_분석(09.6.11)-최종_경산 기본조사서 결과 보고서-2012.08.05" xfId="4604"/>
    <cellStyle name="표_대합산업단지 편입물건조서_대합산단_보상액_분석(09.6.11)-최종_경산 전체토지조서 1(10.26일)" xfId="6447"/>
    <cellStyle name="표_대합산업단지 편입물건조서_대합산단_보상액_분석(09.6.11)-최종_경산 전체토지조서 2(10.26일)" xfId="6448"/>
    <cellStyle name="표_대합산업단지 편입물건조서_대합산단_보상액_분석(09.6.11)-최종_경산 전체토지조서-12.08.17" xfId="6449"/>
    <cellStyle name="표_대합산업단지 편입물건조서_대합산단_보상액_분석(09.6.11)-최종_물건조서(1단계완료)-지번별수정" xfId="6450"/>
    <cellStyle name="표_대합산업단지 편입물건조서_대합산단_보상액_분석(09.6.11)-최종_영농조서-수정.1024" xfId="6451"/>
    <cellStyle name="표_대합산업단지 편입물건조서_물건조서(1단계완료)-지번별수정" xfId="6452"/>
    <cellStyle name="표_대합산업단지 편입물건조서_영농조서-수정.1024" xfId="6453"/>
    <cellStyle name="표준" xfId="0" builtinId="0"/>
    <cellStyle name="표준 10" xfId="1208"/>
    <cellStyle name="표준 10 2" xfId="1209"/>
    <cellStyle name="표준 11" xfId="1210"/>
    <cellStyle name="표준 11 2" xfId="1211"/>
    <cellStyle name="표준 12" xfId="1212"/>
    <cellStyle name="표준 13" xfId="1213"/>
    <cellStyle name="표준 17" xfId="1437"/>
    <cellStyle name="표준 2" xfId="1214"/>
    <cellStyle name="표준 2 10" xfId="1215"/>
    <cellStyle name="표준 2 10 10" xfId="1216"/>
    <cellStyle name="표준 2 10 2" xfId="1217"/>
    <cellStyle name="표준 2 10 3" xfId="1218"/>
    <cellStyle name="표준 2 10 4" xfId="1219"/>
    <cellStyle name="표준 2 10 5" xfId="1220"/>
    <cellStyle name="표준 2 10 6" xfId="1221"/>
    <cellStyle name="표준 2 10 7" xfId="1222"/>
    <cellStyle name="표준 2 10 8" xfId="1223"/>
    <cellStyle name="표준 2 10 9" xfId="1224"/>
    <cellStyle name="표준 2 11" xfId="1225"/>
    <cellStyle name="표준 2 11 10" xfId="1226"/>
    <cellStyle name="표준 2 11 2" xfId="1227"/>
    <cellStyle name="표준 2 11 3" xfId="1228"/>
    <cellStyle name="표준 2 11 4" xfId="1229"/>
    <cellStyle name="표준 2 11 5" xfId="1230"/>
    <cellStyle name="표준 2 11 6" xfId="1231"/>
    <cellStyle name="표준 2 11 7" xfId="1232"/>
    <cellStyle name="표준 2 11 8" xfId="1233"/>
    <cellStyle name="표준 2 11 9" xfId="1234"/>
    <cellStyle name="표준 2 12" xfId="1235"/>
    <cellStyle name="표준 2 12 10" xfId="1236"/>
    <cellStyle name="표준 2 12 2" xfId="1237"/>
    <cellStyle name="표준 2 12 3" xfId="1238"/>
    <cellStyle name="표준 2 12 4" xfId="1239"/>
    <cellStyle name="표준 2 12 5" xfId="1240"/>
    <cellStyle name="표준 2 12 6" xfId="1241"/>
    <cellStyle name="표준 2 12 7" xfId="1242"/>
    <cellStyle name="표준 2 12 8" xfId="1243"/>
    <cellStyle name="표준 2 12 9" xfId="1244"/>
    <cellStyle name="표준 2 13" xfId="1245"/>
    <cellStyle name="표준 2 13 10" xfId="1246"/>
    <cellStyle name="표준 2 13 2" xfId="1247"/>
    <cellStyle name="표준 2 13 3" xfId="1248"/>
    <cellStyle name="표준 2 13 4" xfId="1249"/>
    <cellStyle name="표준 2 13 5" xfId="1250"/>
    <cellStyle name="표준 2 13 6" xfId="1251"/>
    <cellStyle name="표준 2 13 7" xfId="1252"/>
    <cellStyle name="표준 2 13 8" xfId="1253"/>
    <cellStyle name="표준 2 13 9" xfId="1254"/>
    <cellStyle name="표준 2 14" xfId="1255"/>
    <cellStyle name="표준 2 14 10" xfId="1256"/>
    <cellStyle name="표준 2 14 2" xfId="1257"/>
    <cellStyle name="표준 2 14 3" xfId="1258"/>
    <cellStyle name="표준 2 14 4" xfId="1259"/>
    <cellStyle name="표준 2 14 5" xfId="1260"/>
    <cellStyle name="표준 2 14 6" xfId="1261"/>
    <cellStyle name="표준 2 14 7" xfId="1262"/>
    <cellStyle name="표준 2 14 8" xfId="1263"/>
    <cellStyle name="표준 2 14 9" xfId="1264"/>
    <cellStyle name="표준 2 15" xfId="1265"/>
    <cellStyle name="표준 2 15 10" xfId="1266"/>
    <cellStyle name="표준 2 15 2" xfId="1267"/>
    <cellStyle name="표준 2 15 3" xfId="1268"/>
    <cellStyle name="표준 2 15 4" xfId="1269"/>
    <cellStyle name="표준 2 15 5" xfId="1270"/>
    <cellStyle name="표준 2 15 6" xfId="1271"/>
    <cellStyle name="표준 2 15 7" xfId="1272"/>
    <cellStyle name="표준 2 15 8" xfId="1273"/>
    <cellStyle name="표준 2 15 9" xfId="1274"/>
    <cellStyle name="표준 2 16" xfId="1275"/>
    <cellStyle name="표준 2 16 10" xfId="1276"/>
    <cellStyle name="표준 2 16 2" xfId="1277"/>
    <cellStyle name="표준 2 16 3" xfId="1278"/>
    <cellStyle name="표준 2 16 4" xfId="1279"/>
    <cellStyle name="표준 2 16 5" xfId="1280"/>
    <cellStyle name="표준 2 16 6" xfId="1281"/>
    <cellStyle name="표준 2 16 7" xfId="1282"/>
    <cellStyle name="표준 2 16 8" xfId="1283"/>
    <cellStyle name="표준 2 16 9" xfId="1284"/>
    <cellStyle name="표준 2 17" xfId="1285"/>
    <cellStyle name="표준 2 17 10" xfId="1286"/>
    <cellStyle name="표준 2 17 2" xfId="1287"/>
    <cellStyle name="표준 2 17 3" xfId="1288"/>
    <cellStyle name="표준 2 17 4" xfId="1289"/>
    <cellStyle name="표준 2 17 5" xfId="1290"/>
    <cellStyle name="표준 2 17 6" xfId="1291"/>
    <cellStyle name="표준 2 17 7" xfId="1292"/>
    <cellStyle name="표준 2 17 8" xfId="1293"/>
    <cellStyle name="표준 2 17 9" xfId="1294"/>
    <cellStyle name="표준 2 18" xfId="1295"/>
    <cellStyle name="표준 2 18 10" xfId="1296"/>
    <cellStyle name="표준 2 18 2" xfId="1297"/>
    <cellStyle name="표준 2 18 3" xfId="1298"/>
    <cellStyle name="표준 2 18 4" xfId="1299"/>
    <cellStyle name="표준 2 18 5" xfId="1300"/>
    <cellStyle name="표준 2 18 6" xfId="1301"/>
    <cellStyle name="표준 2 18 7" xfId="1302"/>
    <cellStyle name="표준 2 18 8" xfId="1303"/>
    <cellStyle name="표준 2 18 9" xfId="1304"/>
    <cellStyle name="표준 2 19" xfId="1305"/>
    <cellStyle name="표준 2 19 10" xfId="1306"/>
    <cellStyle name="표준 2 19 2" xfId="1307"/>
    <cellStyle name="표준 2 19 3" xfId="1308"/>
    <cellStyle name="표준 2 19 4" xfId="1309"/>
    <cellStyle name="표준 2 19 5" xfId="1310"/>
    <cellStyle name="표준 2 19 6" xfId="1311"/>
    <cellStyle name="표준 2 19 7" xfId="1312"/>
    <cellStyle name="표준 2 19 8" xfId="1313"/>
    <cellStyle name="표준 2 19 9" xfId="1314"/>
    <cellStyle name="표준 2 2" xfId="1315"/>
    <cellStyle name="표준 2 2 10" xfId="1316"/>
    <cellStyle name="표준 2 2 2" xfId="1317"/>
    <cellStyle name="표준 2 2 3" xfId="1318"/>
    <cellStyle name="표준 2 2 4" xfId="1319"/>
    <cellStyle name="표준 2 2 5" xfId="1320"/>
    <cellStyle name="표준 2 2 6" xfId="1321"/>
    <cellStyle name="표준 2 2 7" xfId="1322"/>
    <cellStyle name="표준 2 2 8" xfId="1323"/>
    <cellStyle name="표준 2 2 9" xfId="1324"/>
    <cellStyle name="표준 2 20" xfId="1325"/>
    <cellStyle name="표준 2 20 10" xfId="1326"/>
    <cellStyle name="표준 2 20 2" xfId="1327"/>
    <cellStyle name="표준 2 20 3" xfId="1328"/>
    <cellStyle name="표준 2 20 4" xfId="1329"/>
    <cellStyle name="표준 2 20 5" xfId="1330"/>
    <cellStyle name="표준 2 20 6" xfId="1331"/>
    <cellStyle name="표준 2 20 7" xfId="1332"/>
    <cellStyle name="표준 2 20 8" xfId="1333"/>
    <cellStyle name="표준 2 20 9" xfId="1334"/>
    <cellStyle name="표준 2 21" xfId="1335"/>
    <cellStyle name="표준 2 21 10" xfId="1336"/>
    <cellStyle name="표준 2 21 2" xfId="1337"/>
    <cellStyle name="표준 2 21 3" xfId="1338"/>
    <cellStyle name="표준 2 21 4" xfId="1339"/>
    <cellStyle name="표준 2 21 5" xfId="1340"/>
    <cellStyle name="표준 2 21 6" xfId="1341"/>
    <cellStyle name="표준 2 21 7" xfId="1342"/>
    <cellStyle name="표준 2 21 8" xfId="1343"/>
    <cellStyle name="표준 2 21 9" xfId="1344"/>
    <cellStyle name="표준 2 22" xfId="1345"/>
    <cellStyle name="표준 2 23" xfId="1346"/>
    <cellStyle name="표준 2 24" xfId="1347"/>
    <cellStyle name="표준 2 25" xfId="1348"/>
    <cellStyle name="표준 2 26" xfId="1349"/>
    <cellStyle name="표준 2 27" xfId="1350"/>
    <cellStyle name="표준 2 28" xfId="1351"/>
    <cellStyle name="표준 2 29" xfId="1352"/>
    <cellStyle name="표준 2 3" xfId="1353"/>
    <cellStyle name="표준 2 3 10" xfId="1354"/>
    <cellStyle name="표준 2 3 2" xfId="1355"/>
    <cellStyle name="표준 2 3 3" xfId="1356"/>
    <cellStyle name="표준 2 3 4" xfId="1357"/>
    <cellStyle name="표준 2 3 5" xfId="1358"/>
    <cellStyle name="표준 2 3 6" xfId="1359"/>
    <cellStyle name="표준 2 3 7" xfId="1360"/>
    <cellStyle name="표준 2 3 8" xfId="1361"/>
    <cellStyle name="표준 2 3 9" xfId="1362"/>
    <cellStyle name="표준 2 30" xfId="1363"/>
    <cellStyle name="표준 2 4" xfId="1364"/>
    <cellStyle name="표준 2 4 10" xfId="1365"/>
    <cellStyle name="표준 2 4 2" xfId="1366"/>
    <cellStyle name="표준 2 4 3" xfId="1367"/>
    <cellStyle name="표준 2 4 4" xfId="1368"/>
    <cellStyle name="표준 2 4 5" xfId="1369"/>
    <cellStyle name="표준 2 4 6" xfId="1370"/>
    <cellStyle name="표준 2 4 7" xfId="1371"/>
    <cellStyle name="표준 2 4 8" xfId="1372"/>
    <cellStyle name="표준 2 4 9" xfId="1373"/>
    <cellStyle name="표준 2 5" xfId="1374"/>
    <cellStyle name="표준 2 5 10" xfId="1375"/>
    <cellStyle name="표준 2 5 2" xfId="1376"/>
    <cellStyle name="표준 2 5 3" xfId="1377"/>
    <cellStyle name="표준 2 5 4" xfId="1378"/>
    <cellStyle name="표준 2 5 5" xfId="1379"/>
    <cellStyle name="표준 2 5 6" xfId="1380"/>
    <cellStyle name="표준 2 5 7" xfId="1381"/>
    <cellStyle name="표준 2 5 8" xfId="1382"/>
    <cellStyle name="표준 2 5 9" xfId="1383"/>
    <cellStyle name="표준 2 6" xfId="1384"/>
    <cellStyle name="표준 2 6 10" xfId="1385"/>
    <cellStyle name="표준 2 6 2" xfId="1386"/>
    <cellStyle name="표준 2 6 3" xfId="1387"/>
    <cellStyle name="표준 2 6 4" xfId="1388"/>
    <cellStyle name="표준 2 6 5" xfId="1389"/>
    <cellStyle name="표준 2 6 6" xfId="1390"/>
    <cellStyle name="표준 2 6 7" xfId="1391"/>
    <cellStyle name="표준 2 6 8" xfId="1392"/>
    <cellStyle name="표준 2 6 9" xfId="1393"/>
    <cellStyle name="표준 2 7" xfId="1394"/>
    <cellStyle name="표준 2 7 10" xfId="1395"/>
    <cellStyle name="표준 2 7 2" xfId="1396"/>
    <cellStyle name="표준 2 7 3" xfId="1397"/>
    <cellStyle name="표준 2 7 4" xfId="1398"/>
    <cellStyle name="표준 2 7 5" xfId="1399"/>
    <cellStyle name="표준 2 7 6" xfId="1400"/>
    <cellStyle name="표준 2 7 7" xfId="1401"/>
    <cellStyle name="표준 2 7 8" xfId="1402"/>
    <cellStyle name="표준 2 7 9" xfId="1403"/>
    <cellStyle name="표준 2 8" xfId="1404"/>
    <cellStyle name="표준 2 8 10" xfId="1405"/>
    <cellStyle name="표준 2 8 2" xfId="1406"/>
    <cellStyle name="표준 2 8 3" xfId="1407"/>
    <cellStyle name="표준 2 8 4" xfId="1408"/>
    <cellStyle name="표준 2 8 5" xfId="1409"/>
    <cellStyle name="표준 2 8 6" xfId="1410"/>
    <cellStyle name="표준 2 8 7" xfId="1411"/>
    <cellStyle name="표준 2 8 8" xfId="1412"/>
    <cellStyle name="표준 2 8 9" xfId="1413"/>
    <cellStyle name="표준 2 9" xfId="1414"/>
    <cellStyle name="표준 2 9 10" xfId="1415"/>
    <cellStyle name="표준 2 9 2" xfId="1416"/>
    <cellStyle name="표준 2 9 3" xfId="1417"/>
    <cellStyle name="표준 2 9 4" xfId="1418"/>
    <cellStyle name="표준 2 9 5" xfId="1419"/>
    <cellStyle name="표준 2 9 6" xfId="1420"/>
    <cellStyle name="표준 2 9 7" xfId="1421"/>
    <cellStyle name="표준 2 9 8" xfId="1422"/>
    <cellStyle name="표준 2 9 9" xfId="1423"/>
    <cellStyle name="표준 2_0용지조서(0129)" xfId="1424"/>
    <cellStyle name="표준 3" xfId="1425"/>
    <cellStyle name="표준 3 2" xfId="1426"/>
    <cellStyle name="표준 4" xfId="1427"/>
    <cellStyle name="표준 4 2" xfId="1428"/>
    <cellStyle name="표준 5" xfId="1429"/>
    <cellStyle name="표준 5 2" xfId="1430"/>
    <cellStyle name="표준 6" xfId="1431"/>
    <cellStyle name="표준 6 2" xfId="1432"/>
    <cellStyle name="표준 6 3" xfId="1433"/>
    <cellStyle name="표준 7" xfId="1434"/>
    <cellStyle name="표준 7 2" xfId="1435"/>
    <cellStyle name="표준 8" xfId="2"/>
    <cellStyle name="표준 9" xfId="6454"/>
    <cellStyle name="표준_★대합산단 기본조사서(10.10.26)" xfId="1438"/>
    <cellStyle name="표준_★진산8 보상액 산정조서(08.05.27현재)" xfId="1436"/>
    <cellStyle name="標準_Akia(F）-8" xfId="6455"/>
    <cellStyle name="표준_대합산단 물건조서(당초)" xfId="4609"/>
    <cellStyle name="표준_대합산단_물건조서(분묘평가보류)(08.10.16)" xfId="1439"/>
    <cellStyle name="합산" xfId="4605"/>
    <cellStyle name="화폐기호" xfId="4606"/>
    <cellStyle name="화폐기호0" xfId="4607"/>
  </cellStyles>
  <dxfs count="0"/>
  <tableStyles count="0" defaultTableStyle="TableStyleMedium2" defaultPivotStyle="PivotStyleLight16"/>
  <colors>
    <mruColors>
      <color rgb="FFFEFED6"/>
      <color rgb="FFFDFDB1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B405T3A/AppData/Roaming/Microsoft/Excel/&#51648;&#51109;&#47932;&#51312;&#49436;(&#49688;&#51221;&#50756;&#47308;)%20(version%201).xlsb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물건조서"/>
      <sheetName val="물건조서 (2)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3"/>
  </sheetPr>
  <dimension ref="A1:N354"/>
  <sheetViews>
    <sheetView zoomScaleNormal="100" zoomScaleSheetLayoutView="100" workbookViewId="0">
      <pane ySplit="7" topLeftCell="A8" activePane="bottomLeft" state="frozen"/>
      <selection pane="bottomLeft" activeCell="J12" sqref="J12"/>
    </sheetView>
  </sheetViews>
  <sheetFormatPr defaultColWidth="8.875" defaultRowHeight="33" customHeight="1"/>
  <cols>
    <col min="1" max="1" width="6" style="68" customWidth="1"/>
    <col min="2" max="2" width="8.75" style="68" customWidth="1"/>
    <col min="3" max="3" width="9.75" style="68" customWidth="1"/>
    <col min="4" max="5" width="9.75" style="68" hidden="1" customWidth="1"/>
    <col min="6" max="6" width="9.75" style="68" customWidth="1"/>
    <col min="7" max="7" width="14.125" style="68" customWidth="1"/>
    <col min="8" max="8" width="9" style="68" customWidth="1"/>
    <col min="9" max="9" width="10.75" style="68" customWidth="1"/>
    <col min="10" max="10" width="12.75" style="68" customWidth="1"/>
    <col min="11" max="11" width="12.75" style="49" customWidth="1"/>
    <col min="12" max="12" width="25.75" style="70" customWidth="1"/>
    <col min="13" max="13" width="15.75" style="68" customWidth="1"/>
    <col min="14" max="14" width="34.375" style="68" customWidth="1"/>
    <col min="15" max="256" width="8.875" style="49"/>
    <col min="257" max="257" width="6" style="49" customWidth="1"/>
    <col min="258" max="258" width="8.75" style="49" customWidth="1"/>
    <col min="259" max="259" width="9.75" style="49" customWidth="1"/>
    <col min="260" max="261" width="0" style="49" hidden="1" customWidth="1"/>
    <col min="262" max="262" width="9.75" style="49" customWidth="1"/>
    <col min="263" max="263" width="14.125" style="49" customWidth="1"/>
    <col min="264" max="264" width="9" style="49" customWidth="1"/>
    <col min="265" max="265" width="10.75" style="49" customWidth="1"/>
    <col min="266" max="267" width="12.75" style="49" customWidth="1"/>
    <col min="268" max="268" width="25.75" style="49" customWidth="1"/>
    <col min="269" max="269" width="15.75" style="49" customWidth="1"/>
    <col min="270" max="270" width="34.375" style="49" customWidth="1"/>
    <col min="271" max="512" width="8.875" style="49"/>
    <col min="513" max="513" width="6" style="49" customWidth="1"/>
    <col min="514" max="514" width="8.75" style="49" customWidth="1"/>
    <col min="515" max="515" width="9.75" style="49" customWidth="1"/>
    <col min="516" max="517" width="0" style="49" hidden="1" customWidth="1"/>
    <col min="518" max="518" width="9.75" style="49" customWidth="1"/>
    <col min="519" max="519" width="14.125" style="49" customWidth="1"/>
    <col min="520" max="520" width="9" style="49" customWidth="1"/>
    <col min="521" max="521" width="10.75" style="49" customWidth="1"/>
    <col min="522" max="523" width="12.75" style="49" customWidth="1"/>
    <col min="524" max="524" width="25.75" style="49" customWidth="1"/>
    <col min="525" max="525" width="15.75" style="49" customWidth="1"/>
    <col min="526" max="526" width="34.375" style="49" customWidth="1"/>
    <col min="527" max="768" width="8.875" style="49"/>
    <col min="769" max="769" width="6" style="49" customWidth="1"/>
    <col min="770" max="770" width="8.75" style="49" customWidth="1"/>
    <col min="771" max="771" width="9.75" style="49" customWidth="1"/>
    <col min="772" max="773" width="0" style="49" hidden="1" customWidth="1"/>
    <col min="774" max="774" width="9.75" style="49" customWidth="1"/>
    <col min="775" max="775" width="14.125" style="49" customWidth="1"/>
    <col min="776" max="776" width="9" style="49" customWidth="1"/>
    <col min="777" max="777" width="10.75" style="49" customWidth="1"/>
    <col min="778" max="779" width="12.75" style="49" customWidth="1"/>
    <col min="780" max="780" width="25.75" style="49" customWidth="1"/>
    <col min="781" max="781" width="15.75" style="49" customWidth="1"/>
    <col min="782" max="782" width="34.375" style="49" customWidth="1"/>
    <col min="783" max="1024" width="8.875" style="49"/>
    <col min="1025" max="1025" width="6" style="49" customWidth="1"/>
    <col min="1026" max="1026" width="8.75" style="49" customWidth="1"/>
    <col min="1027" max="1027" width="9.75" style="49" customWidth="1"/>
    <col min="1028" max="1029" width="0" style="49" hidden="1" customWidth="1"/>
    <col min="1030" max="1030" width="9.75" style="49" customWidth="1"/>
    <col min="1031" max="1031" width="14.125" style="49" customWidth="1"/>
    <col min="1032" max="1032" width="9" style="49" customWidth="1"/>
    <col min="1033" max="1033" width="10.75" style="49" customWidth="1"/>
    <col min="1034" max="1035" width="12.75" style="49" customWidth="1"/>
    <col min="1036" max="1036" width="25.75" style="49" customWidth="1"/>
    <col min="1037" max="1037" width="15.75" style="49" customWidth="1"/>
    <col min="1038" max="1038" width="34.375" style="49" customWidth="1"/>
    <col min="1039" max="1280" width="8.875" style="49"/>
    <col min="1281" max="1281" width="6" style="49" customWidth="1"/>
    <col min="1282" max="1282" width="8.75" style="49" customWidth="1"/>
    <col min="1283" max="1283" width="9.75" style="49" customWidth="1"/>
    <col min="1284" max="1285" width="0" style="49" hidden="1" customWidth="1"/>
    <col min="1286" max="1286" width="9.75" style="49" customWidth="1"/>
    <col min="1287" max="1287" width="14.125" style="49" customWidth="1"/>
    <col min="1288" max="1288" width="9" style="49" customWidth="1"/>
    <col min="1289" max="1289" width="10.75" style="49" customWidth="1"/>
    <col min="1290" max="1291" width="12.75" style="49" customWidth="1"/>
    <col min="1292" max="1292" width="25.75" style="49" customWidth="1"/>
    <col min="1293" max="1293" width="15.75" style="49" customWidth="1"/>
    <col min="1294" max="1294" width="34.375" style="49" customWidth="1"/>
    <col min="1295" max="1536" width="8.875" style="49"/>
    <col min="1537" max="1537" width="6" style="49" customWidth="1"/>
    <col min="1538" max="1538" width="8.75" style="49" customWidth="1"/>
    <col min="1539" max="1539" width="9.75" style="49" customWidth="1"/>
    <col min="1540" max="1541" width="0" style="49" hidden="1" customWidth="1"/>
    <col min="1542" max="1542" width="9.75" style="49" customWidth="1"/>
    <col min="1543" max="1543" width="14.125" style="49" customWidth="1"/>
    <col min="1544" max="1544" width="9" style="49" customWidth="1"/>
    <col min="1545" max="1545" width="10.75" style="49" customWidth="1"/>
    <col min="1546" max="1547" width="12.75" style="49" customWidth="1"/>
    <col min="1548" max="1548" width="25.75" style="49" customWidth="1"/>
    <col min="1549" max="1549" width="15.75" style="49" customWidth="1"/>
    <col min="1550" max="1550" width="34.375" style="49" customWidth="1"/>
    <col min="1551" max="1792" width="8.875" style="49"/>
    <col min="1793" max="1793" width="6" style="49" customWidth="1"/>
    <col min="1794" max="1794" width="8.75" style="49" customWidth="1"/>
    <col min="1795" max="1795" width="9.75" style="49" customWidth="1"/>
    <col min="1796" max="1797" width="0" style="49" hidden="1" customWidth="1"/>
    <col min="1798" max="1798" width="9.75" style="49" customWidth="1"/>
    <col min="1799" max="1799" width="14.125" style="49" customWidth="1"/>
    <col min="1800" max="1800" width="9" style="49" customWidth="1"/>
    <col min="1801" max="1801" width="10.75" style="49" customWidth="1"/>
    <col min="1802" max="1803" width="12.75" style="49" customWidth="1"/>
    <col min="1804" max="1804" width="25.75" style="49" customWidth="1"/>
    <col min="1805" max="1805" width="15.75" style="49" customWidth="1"/>
    <col min="1806" max="1806" width="34.375" style="49" customWidth="1"/>
    <col min="1807" max="2048" width="8.875" style="49"/>
    <col min="2049" max="2049" width="6" style="49" customWidth="1"/>
    <col min="2050" max="2050" width="8.75" style="49" customWidth="1"/>
    <col min="2051" max="2051" width="9.75" style="49" customWidth="1"/>
    <col min="2052" max="2053" width="0" style="49" hidden="1" customWidth="1"/>
    <col min="2054" max="2054" width="9.75" style="49" customWidth="1"/>
    <col min="2055" max="2055" width="14.125" style="49" customWidth="1"/>
    <col min="2056" max="2056" width="9" style="49" customWidth="1"/>
    <col min="2057" max="2057" width="10.75" style="49" customWidth="1"/>
    <col min="2058" max="2059" width="12.75" style="49" customWidth="1"/>
    <col min="2060" max="2060" width="25.75" style="49" customWidth="1"/>
    <col min="2061" max="2061" width="15.75" style="49" customWidth="1"/>
    <col min="2062" max="2062" width="34.375" style="49" customWidth="1"/>
    <col min="2063" max="2304" width="8.875" style="49"/>
    <col min="2305" max="2305" width="6" style="49" customWidth="1"/>
    <col min="2306" max="2306" width="8.75" style="49" customWidth="1"/>
    <col min="2307" max="2307" width="9.75" style="49" customWidth="1"/>
    <col min="2308" max="2309" width="0" style="49" hidden="1" customWidth="1"/>
    <col min="2310" max="2310" width="9.75" style="49" customWidth="1"/>
    <col min="2311" max="2311" width="14.125" style="49" customWidth="1"/>
    <col min="2312" max="2312" width="9" style="49" customWidth="1"/>
    <col min="2313" max="2313" width="10.75" style="49" customWidth="1"/>
    <col min="2314" max="2315" width="12.75" style="49" customWidth="1"/>
    <col min="2316" max="2316" width="25.75" style="49" customWidth="1"/>
    <col min="2317" max="2317" width="15.75" style="49" customWidth="1"/>
    <col min="2318" max="2318" width="34.375" style="49" customWidth="1"/>
    <col min="2319" max="2560" width="8.875" style="49"/>
    <col min="2561" max="2561" width="6" style="49" customWidth="1"/>
    <col min="2562" max="2562" width="8.75" style="49" customWidth="1"/>
    <col min="2563" max="2563" width="9.75" style="49" customWidth="1"/>
    <col min="2564" max="2565" width="0" style="49" hidden="1" customWidth="1"/>
    <col min="2566" max="2566" width="9.75" style="49" customWidth="1"/>
    <col min="2567" max="2567" width="14.125" style="49" customWidth="1"/>
    <col min="2568" max="2568" width="9" style="49" customWidth="1"/>
    <col min="2569" max="2569" width="10.75" style="49" customWidth="1"/>
    <col min="2570" max="2571" width="12.75" style="49" customWidth="1"/>
    <col min="2572" max="2572" width="25.75" style="49" customWidth="1"/>
    <col min="2573" max="2573" width="15.75" style="49" customWidth="1"/>
    <col min="2574" max="2574" width="34.375" style="49" customWidth="1"/>
    <col min="2575" max="2816" width="8.875" style="49"/>
    <col min="2817" max="2817" width="6" style="49" customWidth="1"/>
    <col min="2818" max="2818" width="8.75" style="49" customWidth="1"/>
    <col min="2819" max="2819" width="9.75" style="49" customWidth="1"/>
    <col min="2820" max="2821" width="0" style="49" hidden="1" customWidth="1"/>
    <col min="2822" max="2822" width="9.75" style="49" customWidth="1"/>
    <col min="2823" max="2823" width="14.125" style="49" customWidth="1"/>
    <col min="2824" max="2824" width="9" style="49" customWidth="1"/>
    <col min="2825" max="2825" width="10.75" style="49" customWidth="1"/>
    <col min="2826" max="2827" width="12.75" style="49" customWidth="1"/>
    <col min="2828" max="2828" width="25.75" style="49" customWidth="1"/>
    <col min="2829" max="2829" width="15.75" style="49" customWidth="1"/>
    <col min="2830" max="2830" width="34.375" style="49" customWidth="1"/>
    <col min="2831" max="3072" width="8.875" style="49"/>
    <col min="3073" max="3073" width="6" style="49" customWidth="1"/>
    <col min="3074" max="3074" width="8.75" style="49" customWidth="1"/>
    <col min="3075" max="3075" width="9.75" style="49" customWidth="1"/>
    <col min="3076" max="3077" width="0" style="49" hidden="1" customWidth="1"/>
    <col min="3078" max="3078" width="9.75" style="49" customWidth="1"/>
    <col min="3079" max="3079" width="14.125" style="49" customWidth="1"/>
    <col min="3080" max="3080" width="9" style="49" customWidth="1"/>
    <col min="3081" max="3081" width="10.75" style="49" customWidth="1"/>
    <col min="3082" max="3083" width="12.75" style="49" customWidth="1"/>
    <col min="3084" max="3084" width="25.75" style="49" customWidth="1"/>
    <col min="3085" max="3085" width="15.75" style="49" customWidth="1"/>
    <col min="3086" max="3086" width="34.375" style="49" customWidth="1"/>
    <col min="3087" max="3328" width="8.875" style="49"/>
    <col min="3329" max="3329" width="6" style="49" customWidth="1"/>
    <col min="3330" max="3330" width="8.75" style="49" customWidth="1"/>
    <col min="3331" max="3331" width="9.75" style="49" customWidth="1"/>
    <col min="3332" max="3333" width="0" style="49" hidden="1" customWidth="1"/>
    <col min="3334" max="3334" width="9.75" style="49" customWidth="1"/>
    <col min="3335" max="3335" width="14.125" style="49" customWidth="1"/>
    <col min="3336" max="3336" width="9" style="49" customWidth="1"/>
    <col min="3337" max="3337" width="10.75" style="49" customWidth="1"/>
    <col min="3338" max="3339" width="12.75" style="49" customWidth="1"/>
    <col min="3340" max="3340" width="25.75" style="49" customWidth="1"/>
    <col min="3341" max="3341" width="15.75" style="49" customWidth="1"/>
    <col min="3342" max="3342" width="34.375" style="49" customWidth="1"/>
    <col min="3343" max="3584" width="8.875" style="49"/>
    <col min="3585" max="3585" width="6" style="49" customWidth="1"/>
    <col min="3586" max="3586" width="8.75" style="49" customWidth="1"/>
    <col min="3587" max="3587" width="9.75" style="49" customWidth="1"/>
    <col min="3588" max="3589" width="0" style="49" hidden="1" customWidth="1"/>
    <col min="3590" max="3590" width="9.75" style="49" customWidth="1"/>
    <col min="3591" max="3591" width="14.125" style="49" customWidth="1"/>
    <col min="3592" max="3592" width="9" style="49" customWidth="1"/>
    <col min="3593" max="3593" width="10.75" style="49" customWidth="1"/>
    <col min="3594" max="3595" width="12.75" style="49" customWidth="1"/>
    <col min="3596" max="3596" width="25.75" style="49" customWidth="1"/>
    <col min="3597" max="3597" width="15.75" style="49" customWidth="1"/>
    <col min="3598" max="3598" width="34.375" style="49" customWidth="1"/>
    <col min="3599" max="3840" width="8.875" style="49"/>
    <col min="3841" max="3841" width="6" style="49" customWidth="1"/>
    <col min="3842" max="3842" width="8.75" style="49" customWidth="1"/>
    <col min="3843" max="3843" width="9.75" style="49" customWidth="1"/>
    <col min="3844" max="3845" width="0" style="49" hidden="1" customWidth="1"/>
    <col min="3846" max="3846" width="9.75" style="49" customWidth="1"/>
    <col min="3847" max="3847" width="14.125" style="49" customWidth="1"/>
    <col min="3848" max="3848" width="9" style="49" customWidth="1"/>
    <col min="3849" max="3849" width="10.75" style="49" customWidth="1"/>
    <col min="3850" max="3851" width="12.75" style="49" customWidth="1"/>
    <col min="3852" max="3852" width="25.75" style="49" customWidth="1"/>
    <col min="3853" max="3853" width="15.75" style="49" customWidth="1"/>
    <col min="3854" max="3854" width="34.375" style="49" customWidth="1"/>
    <col min="3855" max="4096" width="8.875" style="49"/>
    <col min="4097" max="4097" width="6" style="49" customWidth="1"/>
    <col min="4098" max="4098" width="8.75" style="49" customWidth="1"/>
    <col min="4099" max="4099" width="9.75" style="49" customWidth="1"/>
    <col min="4100" max="4101" width="0" style="49" hidden="1" customWidth="1"/>
    <col min="4102" max="4102" width="9.75" style="49" customWidth="1"/>
    <col min="4103" max="4103" width="14.125" style="49" customWidth="1"/>
    <col min="4104" max="4104" width="9" style="49" customWidth="1"/>
    <col min="4105" max="4105" width="10.75" style="49" customWidth="1"/>
    <col min="4106" max="4107" width="12.75" style="49" customWidth="1"/>
    <col min="4108" max="4108" width="25.75" style="49" customWidth="1"/>
    <col min="4109" max="4109" width="15.75" style="49" customWidth="1"/>
    <col min="4110" max="4110" width="34.375" style="49" customWidth="1"/>
    <col min="4111" max="4352" width="8.875" style="49"/>
    <col min="4353" max="4353" width="6" style="49" customWidth="1"/>
    <col min="4354" max="4354" width="8.75" style="49" customWidth="1"/>
    <col min="4355" max="4355" width="9.75" style="49" customWidth="1"/>
    <col min="4356" max="4357" width="0" style="49" hidden="1" customWidth="1"/>
    <col min="4358" max="4358" width="9.75" style="49" customWidth="1"/>
    <col min="4359" max="4359" width="14.125" style="49" customWidth="1"/>
    <col min="4360" max="4360" width="9" style="49" customWidth="1"/>
    <col min="4361" max="4361" width="10.75" style="49" customWidth="1"/>
    <col min="4362" max="4363" width="12.75" style="49" customWidth="1"/>
    <col min="4364" max="4364" width="25.75" style="49" customWidth="1"/>
    <col min="4365" max="4365" width="15.75" style="49" customWidth="1"/>
    <col min="4366" max="4366" width="34.375" style="49" customWidth="1"/>
    <col min="4367" max="4608" width="8.875" style="49"/>
    <col min="4609" max="4609" width="6" style="49" customWidth="1"/>
    <col min="4610" max="4610" width="8.75" style="49" customWidth="1"/>
    <col min="4611" max="4611" width="9.75" style="49" customWidth="1"/>
    <col min="4612" max="4613" width="0" style="49" hidden="1" customWidth="1"/>
    <col min="4614" max="4614" width="9.75" style="49" customWidth="1"/>
    <col min="4615" max="4615" width="14.125" style="49" customWidth="1"/>
    <col min="4616" max="4616" width="9" style="49" customWidth="1"/>
    <col min="4617" max="4617" width="10.75" style="49" customWidth="1"/>
    <col min="4618" max="4619" width="12.75" style="49" customWidth="1"/>
    <col min="4620" max="4620" width="25.75" style="49" customWidth="1"/>
    <col min="4621" max="4621" width="15.75" style="49" customWidth="1"/>
    <col min="4622" max="4622" width="34.375" style="49" customWidth="1"/>
    <col min="4623" max="4864" width="8.875" style="49"/>
    <col min="4865" max="4865" width="6" style="49" customWidth="1"/>
    <col min="4866" max="4866" width="8.75" style="49" customWidth="1"/>
    <col min="4867" max="4867" width="9.75" style="49" customWidth="1"/>
    <col min="4868" max="4869" width="0" style="49" hidden="1" customWidth="1"/>
    <col min="4870" max="4870" width="9.75" style="49" customWidth="1"/>
    <col min="4871" max="4871" width="14.125" style="49" customWidth="1"/>
    <col min="4872" max="4872" width="9" style="49" customWidth="1"/>
    <col min="4873" max="4873" width="10.75" style="49" customWidth="1"/>
    <col min="4874" max="4875" width="12.75" style="49" customWidth="1"/>
    <col min="4876" max="4876" width="25.75" style="49" customWidth="1"/>
    <col min="4877" max="4877" width="15.75" style="49" customWidth="1"/>
    <col min="4878" max="4878" width="34.375" style="49" customWidth="1"/>
    <col min="4879" max="5120" width="8.875" style="49"/>
    <col min="5121" max="5121" width="6" style="49" customWidth="1"/>
    <col min="5122" max="5122" width="8.75" style="49" customWidth="1"/>
    <col min="5123" max="5123" width="9.75" style="49" customWidth="1"/>
    <col min="5124" max="5125" width="0" style="49" hidden="1" customWidth="1"/>
    <col min="5126" max="5126" width="9.75" style="49" customWidth="1"/>
    <col min="5127" max="5127" width="14.125" style="49" customWidth="1"/>
    <col min="5128" max="5128" width="9" style="49" customWidth="1"/>
    <col min="5129" max="5129" width="10.75" style="49" customWidth="1"/>
    <col min="5130" max="5131" width="12.75" style="49" customWidth="1"/>
    <col min="5132" max="5132" width="25.75" style="49" customWidth="1"/>
    <col min="5133" max="5133" width="15.75" style="49" customWidth="1"/>
    <col min="5134" max="5134" width="34.375" style="49" customWidth="1"/>
    <col min="5135" max="5376" width="8.875" style="49"/>
    <col min="5377" max="5377" width="6" style="49" customWidth="1"/>
    <col min="5378" max="5378" width="8.75" style="49" customWidth="1"/>
    <col min="5379" max="5379" width="9.75" style="49" customWidth="1"/>
    <col min="5380" max="5381" width="0" style="49" hidden="1" customWidth="1"/>
    <col min="5382" max="5382" width="9.75" style="49" customWidth="1"/>
    <col min="5383" max="5383" width="14.125" style="49" customWidth="1"/>
    <col min="5384" max="5384" width="9" style="49" customWidth="1"/>
    <col min="5385" max="5385" width="10.75" style="49" customWidth="1"/>
    <col min="5386" max="5387" width="12.75" style="49" customWidth="1"/>
    <col min="5388" max="5388" width="25.75" style="49" customWidth="1"/>
    <col min="5389" max="5389" width="15.75" style="49" customWidth="1"/>
    <col min="5390" max="5390" width="34.375" style="49" customWidth="1"/>
    <col min="5391" max="5632" width="8.875" style="49"/>
    <col min="5633" max="5633" width="6" style="49" customWidth="1"/>
    <col min="5634" max="5634" width="8.75" style="49" customWidth="1"/>
    <col min="5635" max="5635" width="9.75" style="49" customWidth="1"/>
    <col min="5636" max="5637" width="0" style="49" hidden="1" customWidth="1"/>
    <col min="5638" max="5638" width="9.75" style="49" customWidth="1"/>
    <col min="5639" max="5639" width="14.125" style="49" customWidth="1"/>
    <col min="5640" max="5640" width="9" style="49" customWidth="1"/>
    <col min="5641" max="5641" width="10.75" style="49" customWidth="1"/>
    <col min="5642" max="5643" width="12.75" style="49" customWidth="1"/>
    <col min="5644" max="5644" width="25.75" style="49" customWidth="1"/>
    <col min="5645" max="5645" width="15.75" style="49" customWidth="1"/>
    <col min="5646" max="5646" width="34.375" style="49" customWidth="1"/>
    <col min="5647" max="5888" width="8.875" style="49"/>
    <col min="5889" max="5889" width="6" style="49" customWidth="1"/>
    <col min="5890" max="5890" width="8.75" style="49" customWidth="1"/>
    <col min="5891" max="5891" width="9.75" style="49" customWidth="1"/>
    <col min="5892" max="5893" width="0" style="49" hidden="1" customWidth="1"/>
    <col min="5894" max="5894" width="9.75" style="49" customWidth="1"/>
    <col min="5895" max="5895" width="14.125" style="49" customWidth="1"/>
    <col min="5896" max="5896" width="9" style="49" customWidth="1"/>
    <col min="5897" max="5897" width="10.75" style="49" customWidth="1"/>
    <col min="5898" max="5899" width="12.75" style="49" customWidth="1"/>
    <col min="5900" max="5900" width="25.75" style="49" customWidth="1"/>
    <col min="5901" max="5901" width="15.75" style="49" customWidth="1"/>
    <col min="5902" max="5902" width="34.375" style="49" customWidth="1"/>
    <col min="5903" max="6144" width="8.875" style="49"/>
    <col min="6145" max="6145" width="6" style="49" customWidth="1"/>
    <col min="6146" max="6146" width="8.75" style="49" customWidth="1"/>
    <col min="6147" max="6147" width="9.75" style="49" customWidth="1"/>
    <col min="6148" max="6149" width="0" style="49" hidden="1" customWidth="1"/>
    <col min="6150" max="6150" width="9.75" style="49" customWidth="1"/>
    <col min="6151" max="6151" width="14.125" style="49" customWidth="1"/>
    <col min="6152" max="6152" width="9" style="49" customWidth="1"/>
    <col min="6153" max="6153" width="10.75" style="49" customWidth="1"/>
    <col min="6154" max="6155" width="12.75" style="49" customWidth="1"/>
    <col min="6156" max="6156" width="25.75" style="49" customWidth="1"/>
    <col min="6157" max="6157" width="15.75" style="49" customWidth="1"/>
    <col min="6158" max="6158" width="34.375" style="49" customWidth="1"/>
    <col min="6159" max="6400" width="8.875" style="49"/>
    <col min="6401" max="6401" width="6" style="49" customWidth="1"/>
    <col min="6402" max="6402" width="8.75" style="49" customWidth="1"/>
    <col min="6403" max="6403" width="9.75" style="49" customWidth="1"/>
    <col min="6404" max="6405" width="0" style="49" hidden="1" customWidth="1"/>
    <col min="6406" max="6406" width="9.75" style="49" customWidth="1"/>
    <col min="6407" max="6407" width="14.125" style="49" customWidth="1"/>
    <col min="6408" max="6408" width="9" style="49" customWidth="1"/>
    <col min="6409" max="6409" width="10.75" style="49" customWidth="1"/>
    <col min="6410" max="6411" width="12.75" style="49" customWidth="1"/>
    <col min="6412" max="6412" width="25.75" style="49" customWidth="1"/>
    <col min="6413" max="6413" width="15.75" style="49" customWidth="1"/>
    <col min="6414" max="6414" width="34.375" style="49" customWidth="1"/>
    <col min="6415" max="6656" width="8.875" style="49"/>
    <col min="6657" max="6657" width="6" style="49" customWidth="1"/>
    <col min="6658" max="6658" width="8.75" style="49" customWidth="1"/>
    <col min="6659" max="6659" width="9.75" style="49" customWidth="1"/>
    <col min="6660" max="6661" width="0" style="49" hidden="1" customWidth="1"/>
    <col min="6662" max="6662" width="9.75" style="49" customWidth="1"/>
    <col min="6663" max="6663" width="14.125" style="49" customWidth="1"/>
    <col min="6664" max="6664" width="9" style="49" customWidth="1"/>
    <col min="6665" max="6665" width="10.75" style="49" customWidth="1"/>
    <col min="6666" max="6667" width="12.75" style="49" customWidth="1"/>
    <col min="6668" max="6668" width="25.75" style="49" customWidth="1"/>
    <col min="6669" max="6669" width="15.75" style="49" customWidth="1"/>
    <col min="6670" max="6670" width="34.375" style="49" customWidth="1"/>
    <col min="6671" max="6912" width="8.875" style="49"/>
    <col min="6913" max="6913" width="6" style="49" customWidth="1"/>
    <col min="6914" max="6914" width="8.75" style="49" customWidth="1"/>
    <col min="6915" max="6915" width="9.75" style="49" customWidth="1"/>
    <col min="6916" max="6917" width="0" style="49" hidden="1" customWidth="1"/>
    <col min="6918" max="6918" width="9.75" style="49" customWidth="1"/>
    <col min="6919" max="6919" width="14.125" style="49" customWidth="1"/>
    <col min="6920" max="6920" width="9" style="49" customWidth="1"/>
    <col min="6921" max="6921" width="10.75" style="49" customWidth="1"/>
    <col min="6922" max="6923" width="12.75" style="49" customWidth="1"/>
    <col min="6924" max="6924" width="25.75" style="49" customWidth="1"/>
    <col min="6925" max="6925" width="15.75" style="49" customWidth="1"/>
    <col min="6926" max="6926" width="34.375" style="49" customWidth="1"/>
    <col min="6927" max="7168" width="8.875" style="49"/>
    <col min="7169" max="7169" width="6" style="49" customWidth="1"/>
    <col min="7170" max="7170" width="8.75" style="49" customWidth="1"/>
    <col min="7171" max="7171" width="9.75" style="49" customWidth="1"/>
    <col min="7172" max="7173" width="0" style="49" hidden="1" customWidth="1"/>
    <col min="7174" max="7174" width="9.75" style="49" customWidth="1"/>
    <col min="7175" max="7175" width="14.125" style="49" customWidth="1"/>
    <col min="7176" max="7176" width="9" style="49" customWidth="1"/>
    <col min="7177" max="7177" width="10.75" style="49" customWidth="1"/>
    <col min="7178" max="7179" width="12.75" style="49" customWidth="1"/>
    <col min="7180" max="7180" width="25.75" style="49" customWidth="1"/>
    <col min="7181" max="7181" width="15.75" style="49" customWidth="1"/>
    <col min="7182" max="7182" width="34.375" style="49" customWidth="1"/>
    <col min="7183" max="7424" width="8.875" style="49"/>
    <col min="7425" max="7425" width="6" style="49" customWidth="1"/>
    <col min="7426" max="7426" width="8.75" style="49" customWidth="1"/>
    <col min="7427" max="7427" width="9.75" style="49" customWidth="1"/>
    <col min="7428" max="7429" width="0" style="49" hidden="1" customWidth="1"/>
    <col min="7430" max="7430" width="9.75" style="49" customWidth="1"/>
    <col min="7431" max="7431" width="14.125" style="49" customWidth="1"/>
    <col min="7432" max="7432" width="9" style="49" customWidth="1"/>
    <col min="7433" max="7433" width="10.75" style="49" customWidth="1"/>
    <col min="7434" max="7435" width="12.75" style="49" customWidth="1"/>
    <col min="7436" max="7436" width="25.75" style="49" customWidth="1"/>
    <col min="7437" max="7437" width="15.75" style="49" customWidth="1"/>
    <col min="7438" max="7438" width="34.375" style="49" customWidth="1"/>
    <col min="7439" max="7680" width="8.875" style="49"/>
    <col min="7681" max="7681" width="6" style="49" customWidth="1"/>
    <col min="7682" max="7682" width="8.75" style="49" customWidth="1"/>
    <col min="7683" max="7683" width="9.75" style="49" customWidth="1"/>
    <col min="7684" max="7685" width="0" style="49" hidden="1" customWidth="1"/>
    <col min="7686" max="7686" width="9.75" style="49" customWidth="1"/>
    <col min="7687" max="7687" width="14.125" style="49" customWidth="1"/>
    <col min="7688" max="7688" width="9" style="49" customWidth="1"/>
    <col min="7689" max="7689" width="10.75" style="49" customWidth="1"/>
    <col min="7690" max="7691" width="12.75" style="49" customWidth="1"/>
    <col min="7692" max="7692" width="25.75" style="49" customWidth="1"/>
    <col min="7693" max="7693" width="15.75" style="49" customWidth="1"/>
    <col min="7694" max="7694" width="34.375" style="49" customWidth="1"/>
    <col min="7695" max="7936" width="8.875" style="49"/>
    <col min="7937" max="7937" width="6" style="49" customWidth="1"/>
    <col min="7938" max="7938" width="8.75" style="49" customWidth="1"/>
    <col min="7939" max="7939" width="9.75" style="49" customWidth="1"/>
    <col min="7940" max="7941" width="0" style="49" hidden="1" customWidth="1"/>
    <col min="7942" max="7942" width="9.75" style="49" customWidth="1"/>
    <col min="7943" max="7943" width="14.125" style="49" customWidth="1"/>
    <col min="7944" max="7944" width="9" style="49" customWidth="1"/>
    <col min="7945" max="7945" width="10.75" style="49" customWidth="1"/>
    <col min="7946" max="7947" width="12.75" style="49" customWidth="1"/>
    <col min="7948" max="7948" width="25.75" style="49" customWidth="1"/>
    <col min="7949" max="7949" width="15.75" style="49" customWidth="1"/>
    <col min="7950" max="7950" width="34.375" style="49" customWidth="1"/>
    <col min="7951" max="8192" width="8.875" style="49"/>
    <col min="8193" max="8193" width="6" style="49" customWidth="1"/>
    <col min="8194" max="8194" width="8.75" style="49" customWidth="1"/>
    <col min="8195" max="8195" width="9.75" style="49" customWidth="1"/>
    <col min="8196" max="8197" width="0" style="49" hidden="1" customWidth="1"/>
    <col min="8198" max="8198" width="9.75" style="49" customWidth="1"/>
    <col min="8199" max="8199" width="14.125" style="49" customWidth="1"/>
    <col min="8200" max="8200" width="9" style="49" customWidth="1"/>
    <col min="8201" max="8201" width="10.75" style="49" customWidth="1"/>
    <col min="8202" max="8203" width="12.75" style="49" customWidth="1"/>
    <col min="8204" max="8204" width="25.75" style="49" customWidth="1"/>
    <col min="8205" max="8205" width="15.75" style="49" customWidth="1"/>
    <col min="8206" max="8206" width="34.375" style="49" customWidth="1"/>
    <col min="8207" max="8448" width="8.875" style="49"/>
    <col min="8449" max="8449" width="6" style="49" customWidth="1"/>
    <col min="8450" max="8450" width="8.75" style="49" customWidth="1"/>
    <col min="8451" max="8451" width="9.75" style="49" customWidth="1"/>
    <col min="8452" max="8453" width="0" style="49" hidden="1" customWidth="1"/>
    <col min="8454" max="8454" width="9.75" style="49" customWidth="1"/>
    <col min="8455" max="8455" width="14.125" style="49" customWidth="1"/>
    <col min="8456" max="8456" width="9" style="49" customWidth="1"/>
    <col min="8457" max="8457" width="10.75" style="49" customWidth="1"/>
    <col min="8458" max="8459" width="12.75" style="49" customWidth="1"/>
    <col min="8460" max="8460" width="25.75" style="49" customWidth="1"/>
    <col min="8461" max="8461" width="15.75" style="49" customWidth="1"/>
    <col min="8462" max="8462" width="34.375" style="49" customWidth="1"/>
    <col min="8463" max="8704" width="8.875" style="49"/>
    <col min="8705" max="8705" width="6" style="49" customWidth="1"/>
    <col min="8706" max="8706" width="8.75" style="49" customWidth="1"/>
    <col min="8707" max="8707" width="9.75" style="49" customWidth="1"/>
    <col min="8708" max="8709" width="0" style="49" hidden="1" customWidth="1"/>
    <col min="8710" max="8710" width="9.75" style="49" customWidth="1"/>
    <col min="8711" max="8711" width="14.125" style="49" customWidth="1"/>
    <col min="8712" max="8712" width="9" style="49" customWidth="1"/>
    <col min="8713" max="8713" width="10.75" style="49" customWidth="1"/>
    <col min="8714" max="8715" width="12.75" style="49" customWidth="1"/>
    <col min="8716" max="8716" width="25.75" style="49" customWidth="1"/>
    <col min="8717" max="8717" width="15.75" style="49" customWidth="1"/>
    <col min="8718" max="8718" width="34.375" style="49" customWidth="1"/>
    <col min="8719" max="8960" width="8.875" style="49"/>
    <col min="8961" max="8961" width="6" style="49" customWidth="1"/>
    <col min="8962" max="8962" width="8.75" style="49" customWidth="1"/>
    <col min="8963" max="8963" width="9.75" style="49" customWidth="1"/>
    <col min="8964" max="8965" width="0" style="49" hidden="1" customWidth="1"/>
    <col min="8966" max="8966" width="9.75" style="49" customWidth="1"/>
    <col min="8967" max="8967" width="14.125" style="49" customWidth="1"/>
    <col min="8968" max="8968" width="9" style="49" customWidth="1"/>
    <col min="8969" max="8969" width="10.75" style="49" customWidth="1"/>
    <col min="8970" max="8971" width="12.75" style="49" customWidth="1"/>
    <col min="8972" max="8972" width="25.75" style="49" customWidth="1"/>
    <col min="8973" max="8973" width="15.75" style="49" customWidth="1"/>
    <col min="8974" max="8974" width="34.375" style="49" customWidth="1"/>
    <col min="8975" max="9216" width="8.875" style="49"/>
    <col min="9217" max="9217" width="6" style="49" customWidth="1"/>
    <col min="9218" max="9218" width="8.75" style="49" customWidth="1"/>
    <col min="9219" max="9219" width="9.75" style="49" customWidth="1"/>
    <col min="9220" max="9221" width="0" style="49" hidden="1" customWidth="1"/>
    <col min="9222" max="9222" width="9.75" style="49" customWidth="1"/>
    <col min="9223" max="9223" width="14.125" style="49" customWidth="1"/>
    <col min="9224" max="9224" width="9" style="49" customWidth="1"/>
    <col min="9225" max="9225" width="10.75" style="49" customWidth="1"/>
    <col min="9226" max="9227" width="12.75" style="49" customWidth="1"/>
    <col min="9228" max="9228" width="25.75" style="49" customWidth="1"/>
    <col min="9229" max="9229" width="15.75" style="49" customWidth="1"/>
    <col min="9230" max="9230" width="34.375" style="49" customWidth="1"/>
    <col min="9231" max="9472" width="8.875" style="49"/>
    <col min="9473" max="9473" width="6" style="49" customWidth="1"/>
    <col min="9474" max="9474" width="8.75" style="49" customWidth="1"/>
    <col min="9475" max="9475" width="9.75" style="49" customWidth="1"/>
    <col min="9476" max="9477" width="0" style="49" hidden="1" customWidth="1"/>
    <col min="9478" max="9478" width="9.75" style="49" customWidth="1"/>
    <col min="9479" max="9479" width="14.125" style="49" customWidth="1"/>
    <col min="9480" max="9480" width="9" style="49" customWidth="1"/>
    <col min="9481" max="9481" width="10.75" style="49" customWidth="1"/>
    <col min="9482" max="9483" width="12.75" style="49" customWidth="1"/>
    <col min="9484" max="9484" width="25.75" style="49" customWidth="1"/>
    <col min="9485" max="9485" width="15.75" style="49" customWidth="1"/>
    <col min="9486" max="9486" width="34.375" style="49" customWidth="1"/>
    <col min="9487" max="9728" width="8.875" style="49"/>
    <col min="9729" max="9729" width="6" style="49" customWidth="1"/>
    <col min="9730" max="9730" width="8.75" style="49" customWidth="1"/>
    <col min="9731" max="9731" width="9.75" style="49" customWidth="1"/>
    <col min="9732" max="9733" width="0" style="49" hidden="1" customWidth="1"/>
    <col min="9734" max="9734" width="9.75" style="49" customWidth="1"/>
    <col min="9735" max="9735" width="14.125" style="49" customWidth="1"/>
    <col min="9736" max="9736" width="9" style="49" customWidth="1"/>
    <col min="9737" max="9737" width="10.75" style="49" customWidth="1"/>
    <col min="9738" max="9739" width="12.75" style="49" customWidth="1"/>
    <col min="9740" max="9740" width="25.75" style="49" customWidth="1"/>
    <col min="9741" max="9741" width="15.75" style="49" customWidth="1"/>
    <col min="9742" max="9742" width="34.375" style="49" customWidth="1"/>
    <col min="9743" max="9984" width="8.875" style="49"/>
    <col min="9985" max="9985" width="6" style="49" customWidth="1"/>
    <col min="9986" max="9986" width="8.75" style="49" customWidth="1"/>
    <col min="9987" max="9987" width="9.75" style="49" customWidth="1"/>
    <col min="9988" max="9989" width="0" style="49" hidden="1" customWidth="1"/>
    <col min="9990" max="9990" width="9.75" style="49" customWidth="1"/>
    <col min="9991" max="9991" width="14.125" style="49" customWidth="1"/>
    <col min="9992" max="9992" width="9" style="49" customWidth="1"/>
    <col min="9993" max="9993" width="10.75" style="49" customWidth="1"/>
    <col min="9994" max="9995" width="12.75" style="49" customWidth="1"/>
    <col min="9996" max="9996" width="25.75" style="49" customWidth="1"/>
    <col min="9997" max="9997" width="15.75" style="49" customWidth="1"/>
    <col min="9998" max="9998" width="34.375" style="49" customWidth="1"/>
    <col min="9999" max="10240" width="8.875" style="49"/>
    <col min="10241" max="10241" width="6" style="49" customWidth="1"/>
    <col min="10242" max="10242" width="8.75" style="49" customWidth="1"/>
    <col min="10243" max="10243" width="9.75" style="49" customWidth="1"/>
    <col min="10244" max="10245" width="0" style="49" hidden="1" customWidth="1"/>
    <col min="10246" max="10246" width="9.75" style="49" customWidth="1"/>
    <col min="10247" max="10247" width="14.125" style="49" customWidth="1"/>
    <col min="10248" max="10248" width="9" style="49" customWidth="1"/>
    <col min="10249" max="10249" width="10.75" style="49" customWidth="1"/>
    <col min="10250" max="10251" width="12.75" style="49" customWidth="1"/>
    <col min="10252" max="10252" width="25.75" style="49" customWidth="1"/>
    <col min="10253" max="10253" width="15.75" style="49" customWidth="1"/>
    <col min="10254" max="10254" width="34.375" style="49" customWidth="1"/>
    <col min="10255" max="10496" width="8.875" style="49"/>
    <col min="10497" max="10497" width="6" style="49" customWidth="1"/>
    <col min="10498" max="10498" width="8.75" style="49" customWidth="1"/>
    <col min="10499" max="10499" width="9.75" style="49" customWidth="1"/>
    <col min="10500" max="10501" width="0" style="49" hidden="1" customWidth="1"/>
    <col min="10502" max="10502" width="9.75" style="49" customWidth="1"/>
    <col min="10503" max="10503" width="14.125" style="49" customWidth="1"/>
    <col min="10504" max="10504" width="9" style="49" customWidth="1"/>
    <col min="10505" max="10505" width="10.75" style="49" customWidth="1"/>
    <col min="10506" max="10507" width="12.75" style="49" customWidth="1"/>
    <col min="10508" max="10508" width="25.75" style="49" customWidth="1"/>
    <col min="10509" max="10509" width="15.75" style="49" customWidth="1"/>
    <col min="10510" max="10510" width="34.375" style="49" customWidth="1"/>
    <col min="10511" max="10752" width="8.875" style="49"/>
    <col min="10753" max="10753" width="6" style="49" customWidth="1"/>
    <col min="10754" max="10754" width="8.75" style="49" customWidth="1"/>
    <col min="10755" max="10755" width="9.75" style="49" customWidth="1"/>
    <col min="10756" max="10757" width="0" style="49" hidden="1" customWidth="1"/>
    <col min="10758" max="10758" width="9.75" style="49" customWidth="1"/>
    <col min="10759" max="10759" width="14.125" style="49" customWidth="1"/>
    <col min="10760" max="10760" width="9" style="49" customWidth="1"/>
    <col min="10761" max="10761" width="10.75" style="49" customWidth="1"/>
    <col min="10762" max="10763" width="12.75" style="49" customWidth="1"/>
    <col min="10764" max="10764" width="25.75" style="49" customWidth="1"/>
    <col min="10765" max="10765" width="15.75" style="49" customWidth="1"/>
    <col min="10766" max="10766" width="34.375" style="49" customWidth="1"/>
    <col min="10767" max="11008" width="8.875" style="49"/>
    <col min="11009" max="11009" width="6" style="49" customWidth="1"/>
    <col min="11010" max="11010" width="8.75" style="49" customWidth="1"/>
    <col min="11011" max="11011" width="9.75" style="49" customWidth="1"/>
    <col min="11012" max="11013" width="0" style="49" hidden="1" customWidth="1"/>
    <col min="11014" max="11014" width="9.75" style="49" customWidth="1"/>
    <col min="11015" max="11015" width="14.125" style="49" customWidth="1"/>
    <col min="11016" max="11016" width="9" style="49" customWidth="1"/>
    <col min="11017" max="11017" width="10.75" style="49" customWidth="1"/>
    <col min="11018" max="11019" width="12.75" style="49" customWidth="1"/>
    <col min="11020" max="11020" width="25.75" style="49" customWidth="1"/>
    <col min="11021" max="11021" width="15.75" style="49" customWidth="1"/>
    <col min="11022" max="11022" width="34.375" style="49" customWidth="1"/>
    <col min="11023" max="11264" width="8.875" style="49"/>
    <col min="11265" max="11265" width="6" style="49" customWidth="1"/>
    <col min="11266" max="11266" width="8.75" style="49" customWidth="1"/>
    <col min="11267" max="11267" width="9.75" style="49" customWidth="1"/>
    <col min="11268" max="11269" width="0" style="49" hidden="1" customWidth="1"/>
    <col min="11270" max="11270" width="9.75" style="49" customWidth="1"/>
    <col min="11271" max="11271" width="14.125" style="49" customWidth="1"/>
    <col min="11272" max="11272" width="9" style="49" customWidth="1"/>
    <col min="11273" max="11273" width="10.75" style="49" customWidth="1"/>
    <col min="11274" max="11275" width="12.75" style="49" customWidth="1"/>
    <col min="11276" max="11276" width="25.75" style="49" customWidth="1"/>
    <col min="11277" max="11277" width="15.75" style="49" customWidth="1"/>
    <col min="11278" max="11278" width="34.375" style="49" customWidth="1"/>
    <col min="11279" max="11520" width="8.875" style="49"/>
    <col min="11521" max="11521" width="6" style="49" customWidth="1"/>
    <col min="11522" max="11522" width="8.75" style="49" customWidth="1"/>
    <col min="11523" max="11523" width="9.75" style="49" customWidth="1"/>
    <col min="11524" max="11525" width="0" style="49" hidden="1" customWidth="1"/>
    <col min="11526" max="11526" width="9.75" style="49" customWidth="1"/>
    <col min="11527" max="11527" width="14.125" style="49" customWidth="1"/>
    <col min="11528" max="11528" width="9" style="49" customWidth="1"/>
    <col min="11529" max="11529" width="10.75" style="49" customWidth="1"/>
    <col min="11530" max="11531" width="12.75" style="49" customWidth="1"/>
    <col min="11532" max="11532" width="25.75" style="49" customWidth="1"/>
    <col min="11533" max="11533" width="15.75" style="49" customWidth="1"/>
    <col min="11534" max="11534" width="34.375" style="49" customWidth="1"/>
    <col min="11535" max="11776" width="8.875" style="49"/>
    <col min="11777" max="11777" width="6" style="49" customWidth="1"/>
    <col min="11778" max="11778" width="8.75" style="49" customWidth="1"/>
    <col min="11779" max="11779" width="9.75" style="49" customWidth="1"/>
    <col min="11780" max="11781" width="0" style="49" hidden="1" customWidth="1"/>
    <col min="11782" max="11782" width="9.75" style="49" customWidth="1"/>
    <col min="11783" max="11783" width="14.125" style="49" customWidth="1"/>
    <col min="11784" max="11784" width="9" style="49" customWidth="1"/>
    <col min="11785" max="11785" width="10.75" style="49" customWidth="1"/>
    <col min="11786" max="11787" width="12.75" style="49" customWidth="1"/>
    <col min="11788" max="11788" width="25.75" style="49" customWidth="1"/>
    <col min="11789" max="11789" width="15.75" style="49" customWidth="1"/>
    <col min="11790" max="11790" width="34.375" style="49" customWidth="1"/>
    <col min="11791" max="12032" width="8.875" style="49"/>
    <col min="12033" max="12033" width="6" style="49" customWidth="1"/>
    <col min="12034" max="12034" width="8.75" style="49" customWidth="1"/>
    <col min="12035" max="12035" width="9.75" style="49" customWidth="1"/>
    <col min="12036" max="12037" width="0" style="49" hidden="1" customWidth="1"/>
    <col min="12038" max="12038" width="9.75" style="49" customWidth="1"/>
    <col min="12039" max="12039" width="14.125" style="49" customWidth="1"/>
    <col min="12040" max="12040" width="9" style="49" customWidth="1"/>
    <col min="12041" max="12041" width="10.75" style="49" customWidth="1"/>
    <col min="12042" max="12043" width="12.75" style="49" customWidth="1"/>
    <col min="12044" max="12044" width="25.75" style="49" customWidth="1"/>
    <col min="12045" max="12045" width="15.75" style="49" customWidth="1"/>
    <col min="12046" max="12046" width="34.375" style="49" customWidth="1"/>
    <col min="12047" max="12288" width="8.875" style="49"/>
    <col min="12289" max="12289" width="6" style="49" customWidth="1"/>
    <col min="12290" max="12290" width="8.75" style="49" customWidth="1"/>
    <col min="12291" max="12291" width="9.75" style="49" customWidth="1"/>
    <col min="12292" max="12293" width="0" style="49" hidden="1" customWidth="1"/>
    <col min="12294" max="12294" width="9.75" style="49" customWidth="1"/>
    <col min="12295" max="12295" width="14.125" style="49" customWidth="1"/>
    <col min="12296" max="12296" width="9" style="49" customWidth="1"/>
    <col min="12297" max="12297" width="10.75" style="49" customWidth="1"/>
    <col min="12298" max="12299" width="12.75" style="49" customWidth="1"/>
    <col min="12300" max="12300" width="25.75" style="49" customWidth="1"/>
    <col min="12301" max="12301" width="15.75" style="49" customWidth="1"/>
    <col min="12302" max="12302" width="34.375" style="49" customWidth="1"/>
    <col min="12303" max="12544" width="8.875" style="49"/>
    <col min="12545" max="12545" width="6" style="49" customWidth="1"/>
    <col min="12546" max="12546" width="8.75" style="49" customWidth="1"/>
    <col min="12547" max="12547" width="9.75" style="49" customWidth="1"/>
    <col min="12548" max="12549" width="0" style="49" hidden="1" customWidth="1"/>
    <col min="12550" max="12550" width="9.75" style="49" customWidth="1"/>
    <col min="12551" max="12551" width="14.125" style="49" customWidth="1"/>
    <col min="12552" max="12552" width="9" style="49" customWidth="1"/>
    <col min="12553" max="12553" width="10.75" style="49" customWidth="1"/>
    <col min="12554" max="12555" width="12.75" style="49" customWidth="1"/>
    <col min="12556" max="12556" width="25.75" style="49" customWidth="1"/>
    <col min="12557" max="12557" width="15.75" style="49" customWidth="1"/>
    <col min="12558" max="12558" width="34.375" style="49" customWidth="1"/>
    <col min="12559" max="12800" width="8.875" style="49"/>
    <col min="12801" max="12801" width="6" style="49" customWidth="1"/>
    <col min="12802" max="12802" width="8.75" style="49" customWidth="1"/>
    <col min="12803" max="12803" width="9.75" style="49" customWidth="1"/>
    <col min="12804" max="12805" width="0" style="49" hidden="1" customWidth="1"/>
    <col min="12806" max="12806" width="9.75" style="49" customWidth="1"/>
    <col min="12807" max="12807" width="14.125" style="49" customWidth="1"/>
    <col min="12808" max="12808" width="9" style="49" customWidth="1"/>
    <col min="12809" max="12809" width="10.75" style="49" customWidth="1"/>
    <col min="12810" max="12811" width="12.75" style="49" customWidth="1"/>
    <col min="12812" max="12812" width="25.75" style="49" customWidth="1"/>
    <col min="12813" max="12813" width="15.75" style="49" customWidth="1"/>
    <col min="12814" max="12814" width="34.375" style="49" customWidth="1"/>
    <col min="12815" max="13056" width="8.875" style="49"/>
    <col min="13057" max="13057" width="6" style="49" customWidth="1"/>
    <col min="13058" max="13058" width="8.75" style="49" customWidth="1"/>
    <col min="13059" max="13059" width="9.75" style="49" customWidth="1"/>
    <col min="13060" max="13061" width="0" style="49" hidden="1" customWidth="1"/>
    <col min="13062" max="13062" width="9.75" style="49" customWidth="1"/>
    <col min="13063" max="13063" width="14.125" style="49" customWidth="1"/>
    <col min="13064" max="13064" width="9" style="49" customWidth="1"/>
    <col min="13065" max="13065" width="10.75" style="49" customWidth="1"/>
    <col min="13066" max="13067" width="12.75" style="49" customWidth="1"/>
    <col min="13068" max="13068" width="25.75" style="49" customWidth="1"/>
    <col min="13069" max="13069" width="15.75" style="49" customWidth="1"/>
    <col min="13070" max="13070" width="34.375" style="49" customWidth="1"/>
    <col min="13071" max="13312" width="8.875" style="49"/>
    <col min="13313" max="13313" width="6" style="49" customWidth="1"/>
    <col min="13314" max="13314" width="8.75" style="49" customWidth="1"/>
    <col min="13315" max="13315" width="9.75" style="49" customWidth="1"/>
    <col min="13316" max="13317" width="0" style="49" hidden="1" customWidth="1"/>
    <col min="13318" max="13318" width="9.75" style="49" customWidth="1"/>
    <col min="13319" max="13319" width="14.125" style="49" customWidth="1"/>
    <col min="13320" max="13320" width="9" style="49" customWidth="1"/>
    <col min="13321" max="13321" width="10.75" style="49" customWidth="1"/>
    <col min="13322" max="13323" width="12.75" style="49" customWidth="1"/>
    <col min="13324" max="13324" width="25.75" style="49" customWidth="1"/>
    <col min="13325" max="13325" width="15.75" style="49" customWidth="1"/>
    <col min="13326" max="13326" width="34.375" style="49" customWidth="1"/>
    <col min="13327" max="13568" width="8.875" style="49"/>
    <col min="13569" max="13569" width="6" style="49" customWidth="1"/>
    <col min="13570" max="13570" width="8.75" style="49" customWidth="1"/>
    <col min="13571" max="13571" width="9.75" style="49" customWidth="1"/>
    <col min="13572" max="13573" width="0" style="49" hidden="1" customWidth="1"/>
    <col min="13574" max="13574" width="9.75" style="49" customWidth="1"/>
    <col min="13575" max="13575" width="14.125" style="49" customWidth="1"/>
    <col min="13576" max="13576" width="9" style="49" customWidth="1"/>
    <col min="13577" max="13577" width="10.75" style="49" customWidth="1"/>
    <col min="13578" max="13579" width="12.75" style="49" customWidth="1"/>
    <col min="13580" max="13580" width="25.75" style="49" customWidth="1"/>
    <col min="13581" max="13581" width="15.75" style="49" customWidth="1"/>
    <col min="13582" max="13582" width="34.375" style="49" customWidth="1"/>
    <col min="13583" max="13824" width="8.875" style="49"/>
    <col min="13825" max="13825" width="6" style="49" customWidth="1"/>
    <col min="13826" max="13826" width="8.75" style="49" customWidth="1"/>
    <col min="13827" max="13827" width="9.75" style="49" customWidth="1"/>
    <col min="13828" max="13829" width="0" style="49" hidden="1" customWidth="1"/>
    <col min="13830" max="13830" width="9.75" style="49" customWidth="1"/>
    <col min="13831" max="13831" width="14.125" style="49" customWidth="1"/>
    <col min="13832" max="13832" width="9" style="49" customWidth="1"/>
    <col min="13833" max="13833" width="10.75" style="49" customWidth="1"/>
    <col min="13834" max="13835" width="12.75" style="49" customWidth="1"/>
    <col min="13836" max="13836" width="25.75" style="49" customWidth="1"/>
    <col min="13837" max="13837" width="15.75" style="49" customWidth="1"/>
    <col min="13838" max="13838" width="34.375" style="49" customWidth="1"/>
    <col min="13839" max="14080" width="8.875" style="49"/>
    <col min="14081" max="14081" width="6" style="49" customWidth="1"/>
    <col min="14082" max="14082" width="8.75" style="49" customWidth="1"/>
    <col min="14083" max="14083" width="9.75" style="49" customWidth="1"/>
    <col min="14084" max="14085" width="0" style="49" hidden="1" customWidth="1"/>
    <col min="14086" max="14086" width="9.75" style="49" customWidth="1"/>
    <col min="14087" max="14087" width="14.125" style="49" customWidth="1"/>
    <col min="14088" max="14088" width="9" style="49" customWidth="1"/>
    <col min="14089" max="14089" width="10.75" style="49" customWidth="1"/>
    <col min="14090" max="14091" width="12.75" style="49" customWidth="1"/>
    <col min="14092" max="14092" width="25.75" style="49" customWidth="1"/>
    <col min="14093" max="14093" width="15.75" style="49" customWidth="1"/>
    <col min="14094" max="14094" width="34.375" style="49" customWidth="1"/>
    <col min="14095" max="14336" width="8.875" style="49"/>
    <col min="14337" max="14337" width="6" style="49" customWidth="1"/>
    <col min="14338" max="14338" width="8.75" style="49" customWidth="1"/>
    <col min="14339" max="14339" width="9.75" style="49" customWidth="1"/>
    <col min="14340" max="14341" width="0" style="49" hidden="1" customWidth="1"/>
    <col min="14342" max="14342" width="9.75" style="49" customWidth="1"/>
    <col min="14343" max="14343" width="14.125" style="49" customWidth="1"/>
    <col min="14344" max="14344" width="9" style="49" customWidth="1"/>
    <col min="14345" max="14345" width="10.75" style="49" customWidth="1"/>
    <col min="14346" max="14347" width="12.75" style="49" customWidth="1"/>
    <col min="14348" max="14348" width="25.75" style="49" customWidth="1"/>
    <col min="14349" max="14349" width="15.75" style="49" customWidth="1"/>
    <col min="14350" max="14350" width="34.375" style="49" customWidth="1"/>
    <col min="14351" max="14592" width="8.875" style="49"/>
    <col min="14593" max="14593" width="6" style="49" customWidth="1"/>
    <col min="14594" max="14594" width="8.75" style="49" customWidth="1"/>
    <col min="14595" max="14595" width="9.75" style="49" customWidth="1"/>
    <col min="14596" max="14597" width="0" style="49" hidden="1" customWidth="1"/>
    <col min="14598" max="14598" width="9.75" style="49" customWidth="1"/>
    <col min="14599" max="14599" width="14.125" style="49" customWidth="1"/>
    <col min="14600" max="14600" width="9" style="49" customWidth="1"/>
    <col min="14601" max="14601" width="10.75" style="49" customWidth="1"/>
    <col min="14602" max="14603" width="12.75" style="49" customWidth="1"/>
    <col min="14604" max="14604" width="25.75" style="49" customWidth="1"/>
    <col min="14605" max="14605" width="15.75" style="49" customWidth="1"/>
    <col min="14606" max="14606" width="34.375" style="49" customWidth="1"/>
    <col min="14607" max="14848" width="8.875" style="49"/>
    <col min="14849" max="14849" width="6" style="49" customWidth="1"/>
    <col min="14850" max="14850" width="8.75" style="49" customWidth="1"/>
    <col min="14851" max="14851" width="9.75" style="49" customWidth="1"/>
    <col min="14852" max="14853" width="0" style="49" hidden="1" customWidth="1"/>
    <col min="14854" max="14854" width="9.75" style="49" customWidth="1"/>
    <col min="14855" max="14855" width="14.125" style="49" customWidth="1"/>
    <col min="14856" max="14856" width="9" style="49" customWidth="1"/>
    <col min="14857" max="14857" width="10.75" style="49" customWidth="1"/>
    <col min="14858" max="14859" width="12.75" style="49" customWidth="1"/>
    <col min="14860" max="14860" width="25.75" style="49" customWidth="1"/>
    <col min="14861" max="14861" width="15.75" style="49" customWidth="1"/>
    <col min="14862" max="14862" width="34.375" style="49" customWidth="1"/>
    <col min="14863" max="15104" width="8.875" style="49"/>
    <col min="15105" max="15105" width="6" style="49" customWidth="1"/>
    <col min="15106" max="15106" width="8.75" style="49" customWidth="1"/>
    <col min="15107" max="15107" width="9.75" style="49" customWidth="1"/>
    <col min="15108" max="15109" width="0" style="49" hidden="1" customWidth="1"/>
    <col min="15110" max="15110" width="9.75" style="49" customWidth="1"/>
    <col min="15111" max="15111" width="14.125" style="49" customWidth="1"/>
    <col min="15112" max="15112" width="9" style="49" customWidth="1"/>
    <col min="15113" max="15113" width="10.75" style="49" customWidth="1"/>
    <col min="15114" max="15115" width="12.75" style="49" customWidth="1"/>
    <col min="15116" max="15116" width="25.75" style="49" customWidth="1"/>
    <col min="15117" max="15117" width="15.75" style="49" customWidth="1"/>
    <col min="15118" max="15118" width="34.375" style="49" customWidth="1"/>
    <col min="15119" max="15360" width="8.875" style="49"/>
    <col min="15361" max="15361" width="6" style="49" customWidth="1"/>
    <col min="15362" max="15362" width="8.75" style="49" customWidth="1"/>
    <col min="15363" max="15363" width="9.75" style="49" customWidth="1"/>
    <col min="15364" max="15365" width="0" style="49" hidden="1" customWidth="1"/>
    <col min="15366" max="15366" width="9.75" style="49" customWidth="1"/>
    <col min="15367" max="15367" width="14.125" style="49" customWidth="1"/>
    <col min="15368" max="15368" width="9" style="49" customWidth="1"/>
    <col min="15369" max="15369" width="10.75" style="49" customWidth="1"/>
    <col min="15370" max="15371" width="12.75" style="49" customWidth="1"/>
    <col min="15372" max="15372" width="25.75" style="49" customWidth="1"/>
    <col min="15373" max="15373" width="15.75" style="49" customWidth="1"/>
    <col min="15374" max="15374" width="34.375" style="49" customWidth="1"/>
    <col min="15375" max="15616" width="8.875" style="49"/>
    <col min="15617" max="15617" width="6" style="49" customWidth="1"/>
    <col min="15618" max="15618" width="8.75" style="49" customWidth="1"/>
    <col min="15619" max="15619" width="9.75" style="49" customWidth="1"/>
    <col min="15620" max="15621" width="0" style="49" hidden="1" customWidth="1"/>
    <col min="15622" max="15622" width="9.75" style="49" customWidth="1"/>
    <col min="15623" max="15623" width="14.125" style="49" customWidth="1"/>
    <col min="15624" max="15624" width="9" style="49" customWidth="1"/>
    <col min="15625" max="15625" width="10.75" style="49" customWidth="1"/>
    <col min="15626" max="15627" width="12.75" style="49" customWidth="1"/>
    <col min="15628" max="15628" width="25.75" style="49" customWidth="1"/>
    <col min="15629" max="15629" width="15.75" style="49" customWidth="1"/>
    <col min="15630" max="15630" width="34.375" style="49" customWidth="1"/>
    <col min="15631" max="15872" width="8.875" style="49"/>
    <col min="15873" max="15873" width="6" style="49" customWidth="1"/>
    <col min="15874" max="15874" width="8.75" style="49" customWidth="1"/>
    <col min="15875" max="15875" width="9.75" style="49" customWidth="1"/>
    <col min="15876" max="15877" width="0" style="49" hidden="1" customWidth="1"/>
    <col min="15878" max="15878" width="9.75" style="49" customWidth="1"/>
    <col min="15879" max="15879" width="14.125" style="49" customWidth="1"/>
    <col min="15880" max="15880" width="9" style="49" customWidth="1"/>
    <col min="15881" max="15881" width="10.75" style="49" customWidth="1"/>
    <col min="15882" max="15883" width="12.75" style="49" customWidth="1"/>
    <col min="15884" max="15884" width="25.75" style="49" customWidth="1"/>
    <col min="15885" max="15885" width="15.75" style="49" customWidth="1"/>
    <col min="15886" max="15886" width="34.375" style="49" customWidth="1"/>
    <col min="15887" max="16128" width="8.875" style="49"/>
    <col min="16129" max="16129" width="6" style="49" customWidth="1"/>
    <col min="16130" max="16130" width="8.75" style="49" customWidth="1"/>
    <col min="16131" max="16131" width="9.75" style="49" customWidth="1"/>
    <col min="16132" max="16133" width="0" style="49" hidden="1" customWidth="1"/>
    <col min="16134" max="16134" width="9.75" style="49" customWidth="1"/>
    <col min="16135" max="16135" width="14.125" style="49" customWidth="1"/>
    <col min="16136" max="16136" width="9" style="49" customWidth="1"/>
    <col min="16137" max="16137" width="10.75" style="49" customWidth="1"/>
    <col min="16138" max="16139" width="12.75" style="49" customWidth="1"/>
    <col min="16140" max="16140" width="25.75" style="49" customWidth="1"/>
    <col min="16141" max="16141" width="15.75" style="49" customWidth="1"/>
    <col min="16142" max="16142" width="34.375" style="49" customWidth="1"/>
    <col min="16143" max="16384" width="8.875" style="49"/>
  </cols>
  <sheetData>
    <row r="1" spans="1:14" ht="35.1" customHeight="1">
      <c r="A1" s="79" t="s">
        <v>304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</row>
    <row r="2" spans="1:14" ht="20.100000000000001" customHeight="1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1"/>
      <c r="M2" s="50"/>
      <c r="N2" s="50"/>
    </row>
    <row r="3" spans="1:14" ht="20.100000000000001" customHeight="1">
      <c r="A3" s="50"/>
      <c r="B3" s="50"/>
      <c r="C3" s="50"/>
      <c r="D3" s="50"/>
      <c r="E3" s="50"/>
      <c r="F3" s="50"/>
      <c r="G3" s="50"/>
      <c r="H3" s="50"/>
      <c r="I3" s="50"/>
      <c r="J3" s="52"/>
      <c r="K3" s="53"/>
      <c r="L3" s="80"/>
      <c r="M3" s="80"/>
      <c r="N3" s="80"/>
    </row>
    <row r="4" spans="1:14" ht="15" customHeight="1">
      <c r="A4" s="82" t="s">
        <v>19</v>
      </c>
      <c r="B4" s="82"/>
      <c r="C4" s="82"/>
      <c r="D4" s="82"/>
      <c r="E4" s="82"/>
      <c r="F4" s="82"/>
      <c r="G4" s="82"/>
      <c r="H4" s="82"/>
      <c r="I4" s="71"/>
      <c r="J4" s="71"/>
      <c r="K4" s="53"/>
      <c r="L4" s="80"/>
      <c r="M4" s="80"/>
      <c r="N4" s="80"/>
    </row>
    <row r="5" spans="1:14" ht="15" customHeight="1">
      <c r="A5" s="82" t="s">
        <v>20</v>
      </c>
      <c r="B5" s="82"/>
      <c r="C5" s="82"/>
      <c r="D5" s="82"/>
      <c r="E5" s="82"/>
      <c r="F5" s="82"/>
      <c r="G5" s="82"/>
      <c r="H5" s="82"/>
      <c r="I5" s="72"/>
      <c r="J5" s="72"/>
      <c r="K5" s="54"/>
      <c r="L5" s="81"/>
      <c r="M5" s="81"/>
      <c r="N5" s="81"/>
    </row>
    <row r="6" spans="1:14" s="55" customFormat="1" ht="30" customHeight="1">
      <c r="A6" s="76" t="s">
        <v>305</v>
      </c>
      <c r="B6" s="76" t="s">
        <v>319</v>
      </c>
      <c r="C6" s="77" t="s">
        <v>306</v>
      </c>
      <c r="D6" s="77"/>
      <c r="E6" s="77"/>
      <c r="F6" s="77"/>
      <c r="G6" s="76" t="s">
        <v>307</v>
      </c>
      <c r="H6" s="76" t="s">
        <v>308</v>
      </c>
      <c r="I6" s="76" t="s">
        <v>309</v>
      </c>
      <c r="J6" s="76" t="s">
        <v>310</v>
      </c>
      <c r="K6" s="78" t="s">
        <v>311</v>
      </c>
      <c r="L6" s="78"/>
      <c r="M6" s="78"/>
      <c r="N6" s="77" t="s">
        <v>312</v>
      </c>
    </row>
    <row r="7" spans="1:14" s="55" customFormat="1" ht="30" customHeight="1">
      <c r="A7" s="76"/>
      <c r="B7" s="76"/>
      <c r="C7" s="56" t="s">
        <v>313</v>
      </c>
      <c r="D7" s="56"/>
      <c r="E7" s="56"/>
      <c r="F7" s="56" t="s">
        <v>314</v>
      </c>
      <c r="G7" s="76"/>
      <c r="H7" s="76"/>
      <c r="I7" s="76"/>
      <c r="J7" s="77"/>
      <c r="K7" s="57" t="s">
        <v>315</v>
      </c>
      <c r="L7" s="58" t="s">
        <v>316</v>
      </c>
      <c r="M7" s="58" t="s">
        <v>317</v>
      </c>
      <c r="N7" s="77"/>
    </row>
    <row r="8" spans="1:14" s="64" customFormat="1" ht="30" customHeight="1">
      <c r="A8" s="59">
        <v>1</v>
      </c>
      <c r="B8" s="60" t="s">
        <v>320</v>
      </c>
      <c r="C8" s="60">
        <v>166</v>
      </c>
      <c r="D8" s="61">
        <v>596.1</v>
      </c>
      <c r="E8" s="59">
        <v>40</v>
      </c>
      <c r="F8" s="60">
        <v>166</v>
      </c>
      <c r="G8" s="60" t="s">
        <v>322</v>
      </c>
      <c r="H8" s="60" t="s">
        <v>323</v>
      </c>
      <c r="I8" s="60"/>
      <c r="J8" s="62"/>
      <c r="K8" s="60"/>
      <c r="L8" s="63"/>
      <c r="M8" s="60"/>
      <c r="N8" s="60"/>
    </row>
    <row r="9" spans="1:14" s="64" customFormat="1" ht="30" customHeight="1">
      <c r="A9" s="59">
        <f>A8+1</f>
        <v>2</v>
      </c>
      <c r="B9" s="60" t="s">
        <v>321</v>
      </c>
      <c r="C9" s="60">
        <v>167</v>
      </c>
      <c r="D9" s="61">
        <v>651.6</v>
      </c>
      <c r="E9" s="59">
        <v>34</v>
      </c>
      <c r="F9" s="60">
        <v>167</v>
      </c>
      <c r="G9" s="60"/>
      <c r="H9" s="60"/>
      <c r="I9" s="60"/>
      <c r="J9" s="62"/>
      <c r="K9" s="60"/>
      <c r="L9" s="63"/>
      <c r="M9" s="60"/>
      <c r="N9" s="59"/>
    </row>
    <row r="10" spans="1:14" s="67" customFormat="1" ht="30" customHeight="1">
      <c r="A10" s="76" t="s">
        <v>318</v>
      </c>
      <c r="B10" s="76"/>
      <c r="C10" s="76"/>
      <c r="D10" s="76"/>
      <c r="E10" s="76"/>
      <c r="F10" s="76"/>
      <c r="G10" s="56"/>
      <c r="H10" s="56"/>
      <c r="I10" s="65"/>
      <c r="J10" s="65"/>
      <c r="K10" s="56"/>
      <c r="L10" s="66"/>
      <c r="M10" s="56"/>
      <c r="N10" s="56"/>
    </row>
    <row r="11" spans="1:14" ht="33" customHeight="1">
      <c r="C11" s="69"/>
      <c r="D11" s="69"/>
      <c r="E11" s="69"/>
      <c r="F11" s="69"/>
      <c r="G11" s="69"/>
      <c r="H11" s="69"/>
      <c r="I11" s="69"/>
      <c r="J11" s="69"/>
    </row>
    <row r="12" spans="1:14" ht="33" customHeight="1">
      <c r="C12" s="69"/>
      <c r="D12" s="69"/>
      <c r="E12" s="69"/>
      <c r="F12" s="69"/>
      <c r="G12" s="69"/>
      <c r="H12" s="69"/>
      <c r="I12" s="69"/>
      <c r="J12" s="69"/>
    </row>
    <row r="13" spans="1:14" ht="33" customHeight="1">
      <c r="C13" s="69"/>
      <c r="D13" s="69"/>
      <c r="E13" s="69"/>
      <c r="F13" s="69"/>
      <c r="G13" s="69"/>
      <c r="H13" s="69"/>
      <c r="I13" s="69"/>
      <c r="J13" s="69"/>
    </row>
    <row r="14" spans="1:14" ht="33" customHeight="1">
      <c r="C14" s="69"/>
      <c r="D14" s="69"/>
      <c r="E14" s="69"/>
      <c r="F14" s="69"/>
      <c r="G14" s="69"/>
      <c r="H14" s="69"/>
      <c r="I14" s="69"/>
      <c r="J14" s="69"/>
    </row>
    <row r="15" spans="1:14" ht="33" customHeight="1">
      <c r="C15" s="69"/>
      <c r="D15" s="69"/>
      <c r="E15" s="69"/>
      <c r="F15" s="69"/>
      <c r="G15" s="69"/>
      <c r="H15" s="69"/>
      <c r="I15" s="69"/>
      <c r="J15" s="69"/>
    </row>
    <row r="16" spans="1:14" ht="33" customHeight="1">
      <c r="C16" s="69"/>
      <c r="D16" s="69"/>
      <c r="E16" s="69"/>
      <c r="F16" s="69"/>
      <c r="G16" s="69"/>
      <c r="H16" s="69"/>
      <c r="I16" s="69"/>
      <c r="J16" s="69"/>
    </row>
    <row r="17" spans="3:10" ht="33" customHeight="1">
      <c r="C17" s="69"/>
      <c r="D17" s="69"/>
      <c r="E17" s="69"/>
      <c r="F17" s="69"/>
      <c r="G17" s="69"/>
      <c r="H17" s="69"/>
      <c r="I17" s="69"/>
      <c r="J17" s="69"/>
    </row>
    <row r="18" spans="3:10" ht="33" customHeight="1">
      <c r="C18" s="69"/>
      <c r="D18" s="69"/>
      <c r="E18" s="69"/>
      <c r="F18" s="69"/>
      <c r="G18" s="69"/>
      <c r="H18" s="69"/>
      <c r="I18" s="69"/>
      <c r="J18" s="69"/>
    </row>
    <row r="19" spans="3:10" ht="33" customHeight="1">
      <c r="C19" s="69"/>
      <c r="D19" s="69"/>
      <c r="E19" s="69"/>
      <c r="F19" s="69"/>
      <c r="G19" s="69"/>
      <c r="H19" s="69"/>
      <c r="I19" s="69"/>
      <c r="J19" s="69"/>
    </row>
    <row r="20" spans="3:10" ht="33" customHeight="1">
      <c r="C20" s="69"/>
      <c r="D20" s="69"/>
      <c r="E20" s="69"/>
      <c r="F20" s="69"/>
      <c r="G20" s="69"/>
      <c r="H20" s="69"/>
      <c r="I20" s="69"/>
      <c r="J20" s="69"/>
    </row>
    <row r="21" spans="3:10" ht="33" customHeight="1">
      <c r="C21" s="69"/>
      <c r="D21" s="69"/>
      <c r="E21" s="69"/>
      <c r="F21" s="69"/>
      <c r="G21" s="69"/>
      <c r="H21" s="69"/>
      <c r="I21" s="69"/>
      <c r="J21" s="69"/>
    </row>
    <row r="22" spans="3:10" ht="33" customHeight="1">
      <c r="C22" s="69"/>
      <c r="D22" s="69"/>
      <c r="E22" s="69"/>
      <c r="F22" s="69"/>
      <c r="G22" s="69"/>
      <c r="H22" s="69"/>
      <c r="I22" s="69"/>
      <c r="J22" s="69"/>
    </row>
    <row r="23" spans="3:10" ht="33" customHeight="1">
      <c r="C23" s="69"/>
      <c r="D23" s="69"/>
      <c r="E23" s="69"/>
      <c r="F23" s="69"/>
      <c r="G23" s="69"/>
      <c r="H23" s="69"/>
      <c r="I23" s="69"/>
      <c r="J23" s="69"/>
    </row>
    <row r="24" spans="3:10" ht="33" customHeight="1">
      <c r="C24" s="69"/>
      <c r="D24" s="69"/>
      <c r="E24" s="69"/>
      <c r="F24" s="69"/>
      <c r="G24" s="69"/>
      <c r="H24" s="69"/>
      <c r="I24" s="69"/>
      <c r="J24" s="69"/>
    </row>
    <row r="25" spans="3:10" ht="33" customHeight="1">
      <c r="C25" s="69"/>
      <c r="D25" s="69"/>
      <c r="E25" s="69"/>
      <c r="F25" s="69"/>
      <c r="G25" s="69"/>
      <c r="H25" s="69"/>
      <c r="I25" s="69"/>
      <c r="J25" s="69"/>
    </row>
    <row r="26" spans="3:10" ht="33" customHeight="1">
      <c r="C26" s="69"/>
      <c r="D26" s="69"/>
      <c r="E26" s="69"/>
      <c r="F26" s="69"/>
      <c r="G26" s="69"/>
      <c r="H26" s="69"/>
      <c r="I26" s="69"/>
      <c r="J26" s="69"/>
    </row>
    <row r="27" spans="3:10" ht="33" customHeight="1">
      <c r="C27" s="69"/>
      <c r="D27" s="69"/>
      <c r="E27" s="69"/>
      <c r="F27" s="69"/>
      <c r="G27" s="69"/>
      <c r="H27" s="69"/>
      <c r="I27" s="69"/>
      <c r="J27" s="69"/>
    </row>
    <row r="28" spans="3:10" ht="33" customHeight="1">
      <c r="C28" s="69"/>
      <c r="D28" s="69"/>
      <c r="E28" s="69"/>
      <c r="F28" s="69"/>
      <c r="G28" s="69"/>
      <c r="H28" s="69"/>
      <c r="I28" s="69"/>
      <c r="J28" s="69"/>
    </row>
    <row r="29" spans="3:10" ht="33" customHeight="1">
      <c r="C29" s="69"/>
      <c r="D29" s="69"/>
      <c r="E29" s="69"/>
      <c r="F29" s="69"/>
      <c r="G29" s="69"/>
      <c r="H29" s="69"/>
      <c r="I29" s="69"/>
      <c r="J29" s="69"/>
    </row>
    <row r="30" spans="3:10" ht="33" customHeight="1">
      <c r="C30" s="69"/>
      <c r="D30" s="69"/>
      <c r="E30" s="69"/>
      <c r="F30" s="69"/>
      <c r="G30" s="69"/>
      <c r="H30" s="69"/>
      <c r="I30" s="69"/>
      <c r="J30" s="69"/>
    </row>
    <row r="31" spans="3:10" ht="33" customHeight="1">
      <c r="C31" s="69"/>
      <c r="D31" s="69"/>
      <c r="E31" s="69"/>
      <c r="F31" s="69"/>
      <c r="G31" s="69"/>
      <c r="H31" s="69"/>
      <c r="I31" s="69"/>
      <c r="J31" s="69"/>
    </row>
    <row r="32" spans="3:10" ht="33" customHeight="1">
      <c r="C32" s="69"/>
      <c r="D32" s="69"/>
      <c r="E32" s="69"/>
      <c r="F32" s="69"/>
      <c r="G32" s="69"/>
      <c r="H32" s="69"/>
      <c r="I32" s="69"/>
      <c r="J32" s="69"/>
    </row>
    <row r="33" spans="3:10" ht="33" customHeight="1">
      <c r="C33" s="69"/>
      <c r="D33" s="69"/>
      <c r="E33" s="69"/>
      <c r="F33" s="69"/>
      <c r="G33" s="69"/>
      <c r="H33" s="69"/>
      <c r="I33" s="69"/>
      <c r="J33" s="69"/>
    </row>
    <row r="34" spans="3:10" ht="33" customHeight="1">
      <c r="C34" s="69"/>
      <c r="D34" s="69"/>
      <c r="E34" s="69"/>
      <c r="F34" s="69"/>
      <c r="G34" s="69"/>
      <c r="H34" s="69"/>
      <c r="I34" s="69"/>
      <c r="J34" s="69"/>
    </row>
    <row r="35" spans="3:10" ht="33" customHeight="1">
      <c r="C35" s="69"/>
      <c r="D35" s="69"/>
      <c r="E35" s="69"/>
      <c r="F35" s="69"/>
      <c r="G35" s="69"/>
      <c r="H35" s="69"/>
      <c r="I35" s="69"/>
      <c r="J35" s="69"/>
    </row>
    <row r="36" spans="3:10" ht="33" customHeight="1">
      <c r="C36" s="69"/>
      <c r="D36" s="69"/>
      <c r="E36" s="69"/>
      <c r="F36" s="69"/>
      <c r="G36" s="69"/>
      <c r="H36" s="69"/>
      <c r="I36" s="69"/>
      <c r="J36" s="69"/>
    </row>
    <row r="37" spans="3:10" ht="33" customHeight="1">
      <c r="C37" s="69"/>
      <c r="D37" s="69"/>
      <c r="E37" s="69"/>
      <c r="F37" s="69"/>
      <c r="G37" s="69"/>
      <c r="H37" s="69"/>
      <c r="I37" s="69"/>
      <c r="J37" s="69"/>
    </row>
    <row r="38" spans="3:10" ht="33" customHeight="1">
      <c r="C38" s="69"/>
      <c r="D38" s="69"/>
      <c r="E38" s="69"/>
      <c r="F38" s="69"/>
      <c r="G38" s="69"/>
      <c r="H38" s="69"/>
      <c r="I38" s="69"/>
      <c r="J38" s="69"/>
    </row>
    <row r="39" spans="3:10" ht="33" customHeight="1">
      <c r="C39" s="69"/>
      <c r="D39" s="69"/>
      <c r="E39" s="69"/>
      <c r="F39" s="69"/>
      <c r="G39" s="69"/>
      <c r="H39" s="69"/>
      <c r="I39" s="69"/>
      <c r="J39" s="69"/>
    </row>
    <row r="40" spans="3:10" ht="33" customHeight="1">
      <c r="C40" s="69"/>
      <c r="D40" s="69"/>
      <c r="E40" s="69"/>
      <c r="F40" s="69"/>
      <c r="G40" s="69"/>
      <c r="H40" s="69"/>
      <c r="I40" s="69"/>
      <c r="J40" s="69"/>
    </row>
    <row r="41" spans="3:10" ht="33" customHeight="1">
      <c r="C41" s="69"/>
      <c r="D41" s="69"/>
      <c r="E41" s="69"/>
      <c r="F41" s="69"/>
      <c r="G41" s="69"/>
      <c r="H41" s="69"/>
      <c r="I41" s="69"/>
      <c r="J41" s="69"/>
    </row>
    <row r="42" spans="3:10" ht="33" customHeight="1">
      <c r="C42" s="69"/>
      <c r="D42" s="69"/>
      <c r="E42" s="69"/>
      <c r="F42" s="69"/>
      <c r="G42" s="69"/>
      <c r="H42" s="69"/>
      <c r="I42" s="69"/>
      <c r="J42" s="69"/>
    </row>
    <row r="43" spans="3:10" ht="33" customHeight="1">
      <c r="C43" s="69"/>
      <c r="D43" s="69"/>
      <c r="E43" s="69"/>
      <c r="F43" s="69"/>
      <c r="G43" s="69"/>
      <c r="H43" s="69"/>
      <c r="I43" s="69"/>
      <c r="J43" s="69"/>
    </row>
    <row r="44" spans="3:10" ht="33" customHeight="1">
      <c r="C44" s="69"/>
      <c r="D44" s="69"/>
      <c r="E44" s="69"/>
      <c r="F44" s="69"/>
      <c r="G44" s="69"/>
      <c r="H44" s="69"/>
      <c r="I44" s="69"/>
      <c r="J44" s="69"/>
    </row>
    <row r="45" spans="3:10" ht="33" customHeight="1">
      <c r="C45" s="69"/>
      <c r="D45" s="69"/>
      <c r="E45" s="69"/>
      <c r="F45" s="69"/>
      <c r="G45" s="69"/>
      <c r="H45" s="69"/>
      <c r="I45" s="69"/>
      <c r="J45" s="69"/>
    </row>
    <row r="46" spans="3:10" ht="33" customHeight="1">
      <c r="C46" s="69"/>
      <c r="D46" s="69"/>
      <c r="E46" s="69"/>
      <c r="F46" s="69"/>
      <c r="G46" s="69"/>
      <c r="H46" s="69"/>
      <c r="I46" s="69"/>
      <c r="J46" s="69"/>
    </row>
    <row r="47" spans="3:10" ht="33" customHeight="1">
      <c r="C47" s="69"/>
      <c r="D47" s="69"/>
      <c r="E47" s="69"/>
      <c r="F47" s="69"/>
      <c r="G47" s="69"/>
      <c r="H47" s="69"/>
      <c r="I47" s="69"/>
      <c r="J47" s="69"/>
    </row>
    <row r="48" spans="3:10" ht="33" customHeight="1">
      <c r="C48" s="69"/>
      <c r="D48" s="69"/>
      <c r="E48" s="69"/>
      <c r="F48" s="69"/>
      <c r="G48" s="69"/>
      <c r="H48" s="69"/>
      <c r="I48" s="69"/>
      <c r="J48" s="69"/>
    </row>
    <row r="49" spans="3:10" ht="33" customHeight="1">
      <c r="C49" s="69"/>
      <c r="D49" s="69"/>
      <c r="E49" s="69"/>
      <c r="F49" s="69"/>
      <c r="G49" s="69"/>
      <c r="H49" s="69"/>
      <c r="I49" s="69"/>
      <c r="J49" s="69"/>
    </row>
    <row r="50" spans="3:10" ht="33" customHeight="1">
      <c r="C50" s="69"/>
      <c r="D50" s="69"/>
      <c r="E50" s="69"/>
      <c r="F50" s="69"/>
      <c r="G50" s="69"/>
      <c r="H50" s="69"/>
      <c r="I50" s="69"/>
      <c r="J50" s="69"/>
    </row>
    <row r="51" spans="3:10" ht="33" customHeight="1">
      <c r="C51" s="69"/>
      <c r="D51" s="69"/>
      <c r="E51" s="69"/>
      <c r="F51" s="69"/>
      <c r="G51" s="69"/>
      <c r="H51" s="69"/>
      <c r="I51" s="69"/>
      <c r="J51" s="69"/>
    </row>
    <row r="52" spans="3:10" ht="33" customHeight="1">
      <c r="C52" s="69"/>
      <c r="D52" s="69"/>
      <c r="E52" s="69"/>
      <c r="F52" s="69"/>
      <c r="G52" s="69"/>
      <c r="H52" s="69"/>
      <c r="I52" s="69"/>
      <c r="J52" s="69"/>
    </row>
    <row r="53" spans="3:10" ht="33" customHeight="1">
      <c r="C53" s="69"/>
      <c r="D53" s="69"/>
      <c r="E53" s="69"/>
      <c r="F53" s="69"/>
      <c r="G53" s="69"/>
      <c r="H53" s="69"/>
      <c r="I53" s="69"/>
      <c r="J53" s="69"/>
    </row>
    <row r="54" spans="3:10" ht="33" customHeight="1">
      <c r="C54" s="69"/>
      <c r="D54" s="69"/>
      <c r="E54" s="69"/>
      <c r="F54" s="69"/>
      <c r="G54" s="69"/>
      <c r="H54" s="69"/>
      <c r="I54" s="69"/>
      <c r="J54" s="69"/>
    </row>
    <row r="55" spans="3:10" ht="33" customHeight="1">
      <c r="C55" s="69"/>
      <c r="D55" s="69"/>
      <c r="E55" s="69"/>
      <c r="F55" s="69"/>
      <c r="G55" s="69"/>
      <c r="H55" s="69"/>
      <c r="I55" s="69"/>
      <c r="J55" s="69"/>
    </row>
    <row r="56" spans="3:10" ht="33" customHeight="1">
      <c r="C56" s="69"/>
      <c r="D56" s="69"/>
      <c r="E56" s="69"/>
      <c r="F56" s="69"/>
      <c r="G56" s="69"/>
      <c r="H56" s="69"/>
      <c r="I56" s="69"/>
      <c r="J56" s="69"/>
    </row>
    <row r="57" spans="3:10" ht="33" customHeight="1">
      <c r="C57" s="69"/>
      <c r="D57" s="69"/>
      <c r="E57" s="69"/>
      <c r="F57" s="69"/>
      <c r="G57" s="69"/>
      <c r="H57" s="69"/>
      <c r="I57" s="69"/>
      <c r="J57" s="69"/>
    </row>
    <row r="58" spans="3:10" ht="33" customHeight="1">
      <c r="C58" s="69"/>
      <c r="D58" s="69"/>
      <c r="E58" s="69"/>
      <c r="F58" s="69"/>
      <c r="G58" s="69"/>
      <c r="H58" s="69"/>
      <c r="I58" s="69"/>
      <c r="J58" s="69"/>
    </row>
    <row r="59" spans="3:10" ht="33" customHeight="1">
      <c r="C59" s="69"/>
      <c r="D59" s="69"/>
      <c r="E59" s="69"/>
      <c r="F59" s="69"/>
      <c r="G59" s="69"/>
      <c r="H59" s="69"/>
      <c r="I59" s="69"/>
      <c r="J59" s="69"/>
    </row>
    <row r="60" spans="3:10" ht="33" customHeight="1">
      <c r="C60" s="69"/>
      <c r="D60" s="69"/>
      <c r="E60" s="69"/>
      <c r="F60" s="69"/>
      <c r="G60" s="69"/>
      <c r="H60" s="69"/>
      <c r="I60" s="69"/>
      <c r="J60" s="69"/>
    </row>
    <row r="61" spans="3:10" ht="33" customHeight="1">
      <c r="C61" s="69"/>
      <c r="D61" s="69"/>
      <c r="E61" s="69"/>
      <c r="F61" s="69"/>
      <c r="G61" s="69"/>
      <c r="H61" s="69"/>
      <c r="I61" s="69"/>
      <c r="J61" s="69"/>
    </row>
    <row r="62" spans="3:10" ht="33" customHeight="1">
      <c r="C62" s="69"/>
      <c r="D62" s="69"/>
      <c r="E62" s="69"/>
      <c r="F62" s="69"/>
      <c r="G62" s="69"/>
      <c r="H62" s="69"/>
      <c r="I62" s="69"/>
      <c r="J62" s="69"/>
    </row>
    <row r="63" spans="3:10" ht="33" customHeight="1">
      <c r="C63" s="69"/>
      <c r="D63" s="69"/>
      <c r="E63" s="69"/>
      <c r="F63" s="69"/>
      <c r="G63" s="69"/>
      <c r="H63" s="69"/>
      <c r="I63" s="69"/>
      <c r="J63" s="69"/>
    </row>
    <row r="64" spans="3:10" ht="33" customHeight="1">
      <c r="C64" s="69"/>
      <c r="D64" s="69"/>
      <c r="E64" s="69"/>
      <c r="F64" s="69"/>
      <c r="G64" s="69"/>
      <c r="H64" s="69"/>
      <c r="I64" s="69"/>
      <c r="J64" s="69"/>
    </row>
    <row r="65" spans="3:10" ht="33" customHeight="1">
      <c r="C65" s="69"/>
      <c r="D65" s="69"/>
      <c r="E65" s="69"/>
      <c r="F65" s="69"/>
      <c r="G65" s="69"/>
      <c r="H65" s="69"/>
      <c r="I65" s="69"/>
      <c r="J65" s="69"/>
    </row>
    <row r="66" spans="3:10" ht="33" customHeight="1">
      <c r="C66" s="69"/>
      <c r="D66" s="69"/>
      <c r="E66" s="69"/>
      <c r="F66" s="69"/>
      <c r="G66" s="69"/>
      <c r="H66" s="69"/>
      <c r="I66" s="69"/>
      <c r="J66" s="69"/>
    </row>
    <row r="67" spans="3:10" ht="33" customHeight="1">
      <c r="C67" s="69"/>
      <c r="D67" s="69"/>
      <c r="E67" s="69"/>
      <c r="F67" s="69"/>
      <c r="G67" s="69"/>
      <c r="H67" s="69"/>
      <c r="I67" s="69"/>
      <c r="J67" s="69"/>
    </row>
    <row r="68" spans="3:10" ht="33" customHeight="1">
      <c r="C68" s="69"/>
      <c r="D68" s="69"/>
      <c r="E68" s="69"/>
      <c r="F68" s="69"/>
      <c r="G68" s="69"/>
      <c r="H68" s="69"/>
      <c r="I68" s="69"/>
      <c r="J68" s="69"/>
    </row>
    <row r="69" spans="3:10" ht="33" customHeight="1">
      <c r="C69" s="69"/>
      <c r="D69" s="69"/>
      <c r="E69" s="69"/>
      <c r="F69" s="69"/>
      <c r="G69" s="69"/>
      <c r="H69" s="69"/>
      <c r="I69" s="69"/>
      <c r="J69" s="69"/>
    </row>
    <row r="70" spans="3:10" ht="33" customHeight="1">
      <c r="C70" s="69"/>
      <c r="D70" s="69"/>
      <c r="E70" s="69"/>
      <c r="F70" s="69"/>
      <c r="G70" s="69"/>
      <c r="H70" s="69"/>
      <c r="I70" s="69"/>
      <c r="J70" s="69"/>
    </row>
    <row r="71" spans="3:10" ht="33" customHeight="1">
      <c r="C71" s="69"/>
      <c r="D71" s="69"/>
      <c r="E71" s="69"/>
      <c r="F71" s="69"/>
      <c r="G71" s="69"/>
      <c r="H71" s="69"/>
      <c r="I71" s="69"/>
      <c r="J71" s="69"/>
    </row>
    <row r="72" spans="3:10" ht="33" customHeight="1">
      <c r="C72" s="69"/>
      <c r="D72" s="69"/>
      <c r="E72" s="69"/>
      <c r="F72" s="69"/>
      <c r="G72" s="69"/>
      <c r="H72" s="69"/>
      <c r="I72" s="69"/>
      <c r="J72" s="69"/>
    </row>
    <row r="73" spans="3:10" ht="33" customHeight="1">
      <c r="C73" s="69"/>
      <c r="D73" s="69"/>
      <c r="E73" s="69"/>
      <c r="F73" s="69"/>
      <c r="G73" s="69"/>
      <c r="H73" s="69"/>
      <c r="I73" s="69"/>
      <c r="J73" s="69"/>
    </row>
    <row r="74" spans="3:10" ht="33" customHeight="1">
      <c r="C74" s="69"/>
      <c r="D74" s="69"/>
      <c r="E74" s="69"/>
      <c r="F74" s="69"/>
      <c r="G74" s="69"/>
      <c r="H74" s="69"/>
      <c r="I74" s="69"/>
      <c r="J74" s="69"/>
    </row>
    <row r="75" spans="3:10" ht="33" customHeight="1">
      <c r="C75" s="69"/>
      <c r="D75" s="69"/>
      <c r="E75" s="69"/>
      <c r="F75" s="69"/>
      <c r="G75" s="69"/>
      <c r="H75" s="69"/>
      <c r="I75" s="69"/>
      <c r="J75" s="69"/>
    </row>
    <row r="76" spans="3:10" ht="33" customHeight="1">
      <c r="C76" s="69"/>
      <c r="D76" s="69"/>
      <c r="E76" s="69"/>
      <c r="F76" s="69"/>
      <c r="G76" s="69"/>
      <c r="H76" s="69"/>
      <c r="I76" s="69"/>
      <c r="J76" s="69"/>
    </row>
    <row r="77" spans="3:10" ht="33" customHeight="1">
      <c r="C77" s="69"/>
      <c r="D77" s="69"/>
      <c r="E77" s="69"/>
      <c r="F77" s="69"/>
      <c r="G77" s="69"/>
      <c r="H77" s="69"/>
      <c r="I77" s="69"/>
      <c r="J77" s="69"/>
    </row>
    <row r="78" spans="3:10" ht="33" customHeight="1">
      <c r="C78" s="69"/>
      <c r="D78" s="69"/>
      <c r="E78" s="69"/>
      <c r="F78" s="69"/>
      <c r="G78" s="69"/>
      <c r="H78" s="69"/>
      <c r="I78" s="69"/>
      <c r="J78" s="69"/>
    </row>
    <row r="79" spans="3:10" ht="33" customHeight="1">
      <c r="C79" s="69"/>
      <c r="D79" s="69"/>
      <c r="E79" s="69"/>
      <c r="F79" s="69"/>
      <c r="G79" s="69"/>
      <c r="H79" s="69"/>
      <c r="I79" s="69"/>
      <c r="J79" s="69"/>
    </row>
    <row r="80" spans="3:10" ht="33" customHeight="1">
      <c r="C80" s="69"/>
      <c r="D80" s="69"/>
      <c r="E80" s="69"/>
      <c r="F80" s="69"/>
      <c r="G80" s="69"/>
      <c r="H80" s="69"/>
      <c r="I80" s="69"/>
      <c r="J80" s="69"/>
    </row>
    <row r="81" spans="3:10" ht="33" customHeight="1">
      <c r="C81" s="69"/>
      <c r="D81" s="69"/>
      <c r="E81" s="69"/>
      <c r="F81" s="69"/>
      <c r="G81" s="69"/>
      <c r="H81" s="69"/>
      <c r="I81" s="69"/>
      <c r="J81" s="69"/>
    </row>
    <row r="82" spans="3:10" ht="33" customHeight="1">
      <c r="C82" s="69"/>
      <c r="D82" s="69"/>
      <c r="E82" s="69"/>
      <c r="F82" s="69"/>
      <c r="G82" s="69"/>
      <c r="H82" s="69"/>
      <c r="I82" s="69"/>
      <c r="J82" s="69"/>
    </row>
    <row r="83" spans="3:10" ht="33" customHeight="1">
      <c r="C83" s="69"/>
      <c r="D83" s="69"/>
      <c r="E83" s="69"/>
      <c r="F83" s="69"/>
      <c r="G83" s="69"/>
      <c r="H83" s="69"/>
      <c r="I83" s="69"/>
      <c r="J83" s="69"/>
    </row>
    <row r="84" spans="3:10" ht="33" customHeight="1">
      <c r="C84" s="69"/>
      <c r="D84" s="69"/>
      <c r="E84" s="69"/>
      <c r="F84" s="69"/>
      <c r="G84" s="69"/>
      <c r="H84" s="69"/>
      <c r="I84" s="69"/>
      <c r="J84" s="69"/>
    </row>
    <row r="85" spans="3:10" ht="33" customHeight="1">
      <c r="C85" s="69"/>
      <c r="D85" s="69"/>
      <c r="E85" s="69"/>
      <c r="F85" s="69"/>
      <c r="G85" s="69"/>
      <c r="H85" s="69"/>
      <c r="I85" s="69"/>
      <c r="J85" s="69"/>
    </row>
    <row r="86" spans="3:10" ht="33" customHeight="1">
      <c r="C86" s="69"/>
      <c r="D86" s="69"/>
      <c r="E86" s="69"/>
      <c r="F86" s="69"/>
      <c r="G86" s="69"/>
      <c r="H86" s="69"/>
      <c r="I86" s="69"/>
      <c r="J86" s="69"/>
    </row>
    <row r="87" spans="3:10" ht="33" customHeight="1">
      <c r="C87" s="69"/>
      <c r="D87" s="69"/>
      <c r="E87" s="69"/>
      <c r="F87" s="69"/>
      <c r="G87" s="69"/>
      <c r="H87" s="69"/>
      <c r="I87" s="69"/>
      <c r="J87" s="69"/>
    </row>
    <row r="88" spans="3:10" ht="33" customHeight="1">
      <c r="C88" s="69"/>
      <c r="D88" s="69"/>
      <c r="E88" s="69"/>
      <c r="F88" s="69"/>
      <c r="G88" s="69"/>
      <c r="H88" s="69"/>
      <c r="I88" s="69"/>
      <c r="J88" s="69"/>
    </row>
    <row r="89" spans="3:10" ht="33" customHeight="1">
      <c r="C89" s="69"/>
      <c r="D89" s="69"/>
      <c r="E89" s="69"/>
      <c r="F89" s="69"/>
      <c r="G89" s="69"/>
      <c r="H89" s="69"/>
      <c r="I89" s="69"/>
      <c r="J89" s="69"/>
    </row>
    <row r="90" spans="3:10" ht="33" customHeight="1">
      <c r="C90" s="69"/>
      <c r="D90" s="69"/>
      <c r="E90" s="69"/>
      <c r="F90" s="69"/>
      <c r="G90" s="69"/>
      <c r="H90" s="69"/>
      <c r="I90" s="69"/>
      <c r="J90" s="69"/>
    </row>
    <row r="91" spans="3:10" ht="33" customHeight="1">
      <c r="C91" s="69"/>
      <c r="D91" s="69"/>
      <c r="E91" s="69"/>
      <c r="F91" s="69"/>
      <c r="G91" s="69"/>
      <c r="H91" s="69"/>
      <c r="I91" s="69"/>
      <c r="J91" s="69"/>
    </row>
    <row r="92" spans="3:10" ht="33" customHeight="1">
      <c r="C92" s="69"/>
      <c r="D92" s="69"/>
      <c r="E92" s="69"/>
      <c r="F92" s="69"/>
      <c r="G92" s="69"/>
      <c r="H92" s="69"/>
      <c r="I92" s="69"/>
      <c r="J92" s="69"/>
    </row>
    <row r="93" spans="3:10" ht="33" customHeight="1">
      <c r="C93" s="69"/>
      <c r="D93" s="69"/>
      <c r="E93" s="69"/>
      <c r="F93" s="69"/>
      <c r="G93" s="69"/>
      <c r="H93" s="69"/>
      <c r="I93" s="69"/>
      <c r="J93" s="69"/>
    </row>
    <row r="94" spans="3:10" ht="33" customHeight="1">
      <c r="C94" s="69"/>
      <c r="D94" s="69"/>
      <c r="E94" s="69"/>
      <c r="F94" s="69"/>
      <c r="G94" s="69"/>
      <c r="H94" s="69"/>
      <c r="I94" s="69"/>
      <c r="J94" s="69"/>
    </row>
    <row r="95" spans="3:10" ht="33" customHeight="1">
      <c r="C95" s="69"/>
      <c r="D95" s="69"/>
      <c r="E95" s="69"/>
      <c r="F95" s="69"/>
      <c r="G95" s="69"/>
      <c r="H95" s="69"/>
      <c r="I95" s="69"/>
      <c r="J95" s="69"/>
    </row>
    <row r="96" spans="3:10" ht="33" customHeight="1">
      <c r="C96" s="69"/>
      <c r="D96" s="69"/>
      <c r="E96" s="69"/>
      <c r="F96" s="69"/>
      <c r="G96" s="69"/>
      <c r="H96" s="69"/>
      <c r="I96" s="69"/>
      <c r="J96" s="69"/>
    </row>
    <row r="97" spans="3:10" ht="33" customHeight="1">
      <c r="C97" s="69"/>
      <c r="D97" s="69"/>
      <c r="E97" s="69"/>
      <c r="F97" s="69"/>
      <c r="G97" s="69"/>
      <c r="H97" s="69"/>
      <c r="I97" s="69"/>
      <c r="J97" s="69"/>
    </row>
    <row r="98" spans="3:10" ht="33" customHeight="1">
      <c r="C98" s="69"/>
      <c r="D98" s="69"/>
      <c r="E98" s="69"/>
      <c r="F98" s="69"/>
      <c r="G98" s="69"/>
      <c r="H98" s="69"/>
      <c r="I98" s="69"/>
      <c r="J98" s="69"/>
    </row>
    <row r="99" spans="3:10" ht="33" customHeight="1">
      <c r="C99" s="69"/>
      <c r="D99" s="69"/>
      <c r="E99" s="69"/>
      <c r="F99" s="69"/>
      <c r="G99" s="69"/>
      <c r="H99" s="69"/>
      <c r="I99" s="69"/>
      <c r="J99" s="69"/>
    </row>
    <row r="100" spans="3:10" ht="33" customHeight="1">
      <c r="C100" s="69"/>
      <c r="D100" s="69"/>
      <c r="E100" s="69"/>
      <c r="F100" s="69"/>
      <c r="G100" s="69"/>
      <c r="H100" s="69"/>
      <c r="I100" s="69"/>
      <c r="J100" s="69"/>
    </row>
    <row r="101" spans="3:10" ht="33" customHeight="1">
      <c r="C101" s="69"/>
      <c r="D101" s="69"/>
      <c r="E101" s="69"/>
      <c r="F101" s="69"/>
      <c r="G101" s="69"/>
      <c r="H101" s="69"/>
      <c r="I101" s="69"/>
      <c r="J101" s="69"/>
    </row>
    <row r="102" spans="3:10" ht="33" customHeight="1">
      <c r="C102" s="69"/>
      <c r="D102" s="69"/>
      <c r="E102" s="69"/>
      <c r="F102" s="69"/>
      <c r="G102" s="69"/>
      <c r="H102" s="69"/>
      <c r="I102" s="69"/>
      <c r="J102" s="69"/>
    </row>
    <row r="103" spans="3:10" ht="33" customHeight="1">
      <c r="C103" s="69"/>
      <c r="D103" s="69"/>
      <c r="E103" s="69"/>
      <c r="F103" s="69"/>
      <c r="G103" s="69"/>
      <c r="H103" s="69"/>
      <c r="I103" s="69"/>
      <c r="J103" s="69"/>
    </row>
    <row r="104" spans="3:10" ht="33" customHeight="1">
      <c r="C104" s="69"/>
      <c r="D104" s="69"/>
      <c r="E104" s="69"/>
      <c r="F104" s="69"/>
      <c r="G104" s="69"/>
      <c r="H104" s="69"/>
      <c r="I104" s="69"/>
      <c r="J104" s="69"/>
    </row>
    <row r="105" spans="3:10" ht="33" customHeight="1">
      <c r="C105" s="69"/>
      <c r="D105" s="69"/>
      <c r="E105" s="69"/>
      <c r="F105" s="69"/>
      <c r="G105" s="69"/>
      <c r="H105" s="69"/>
      <c r="I105" s="69"/>
      <c r="J105" s="69"/>
    </row>
    <row r="106" spans="3:10" ht="33" customHeight="1">
      <c r="C106" s="69"/>
      <c r="D106" s="69"/>
      <c r="E106" s="69"/>
      <c r="F106" s="69"/>
      <c r="G106" s="69"/>
      <c r="H106" s="69"/>
      <c r="I106" s="69"/>
      <c r="J106" s="69"/>
    </row>
    <row r="107" spans="3:10" ht="33" customHeight="1">
      <c r="C107" s="69"/>
      <c r="D107" s="69"/>
      <c r="E107" s="69"/>
      <c r="F107" s="69"/>
      <c r="G107" s="69"/>
      <c r="H107" s="69"/>
      <c r="I107" s="69"/>
      <c r="J107" s="69"/>
    </row>
    <row r="108" spans="3:10" ht="33" customHeight="1">
      <c r="C108" s="69"/>
      <c r="D108" s="69"/>
      <c r="E108" s="69"/>
      <c r="F108" s="69"/>
      <c r="G108" s="69"/>
      <c r="H108" s="69"/>
      <c r="I108" s="69"/>
      <c r="J108" s="69"/>
    </row>
    <row r="109" spans="3:10" ht="33" customHeight="1">
      <c r="C109" s="69"/>
      <c r="D109" s="69"/>
      <c r="E109" s="69"/>
      <c r="F109" s="69"/>
      <c r="G109" s="69"/>
      <c r="H109" s="69"/>
      <c r="I109" s="69"/>
      <c r="J109" s="69"/>
    </row>
    <row r="110" spans="3:10" ht="33" customHeight="1">
      <c r="C110" s="69"/>
      <c r="D110" s="69"/>
      <c r="E110" s="69"/>
      <c r="F110" s="69"/>
      <c r="G110" s="69"/>
      <c r="H110" s="69"/>
      <c r="I110" s="69"/>
      <c r="J110" s="69"/>
    </row>
    <row r="111" spans="3:10" ht="33" customHeight="1">
      <c r="C111" s="69"/>
      <c r="D111" s="69"/>
      <c r="E111" s="69"/>
      <c r="F111" s="69"/>
      <c r="G111" s="69"/>
      <c r="H111" s="69"/>
      <c r="I111" s="69"/>
      <c r="J111" s="69"/>
    </row>
    <row r="112" spans="3:10" ht="33" customHeight="1">
      <c r="C112" s="69"/>
      <c r="D112" s="69"/>
      <c r="E112" s="69"/>
      <c r="F112" s="69"/>
      <c r="G112" s="69"/>
      <c r="H112" s="69"/>
      <c r="I112" s="69"/>
      <c r="J112" s="69"/>
    </row>
    <row r="113" spans="3:10" ht="33" customHeight="1">
      <c r="C113" s="69"/>
      <c r="D113" s="69"/>
      <c r="E113" s="69"/>
      <c r="F113" s="69"/>
      <c r="G113" s="69"/>
      <c r="H113" s="69"/>
      <c r="I113" s="69"/>
      <c r="J113" s="69"/>
    </row>
    <row r="114" spans="3:10" ht="33" customHeight="1">
      <c r="C114" s="69"/>
      <c r="D114" s="69"/>
      <c r="E114" s="69"/>
      <c r="F114" s="69"/>
      <c r="G114" s="69"/>
      <c r="H114" s="69"/>
      <c r="I114" s="69"/>
      <c r="J114" s="69"/>
    </row>
    <row r="115" spans="3:10" ht="33" customHeight="1">
      <c r="C115" s="69"/>
      <c r="D115" s="69"/>
      <c r="E115" s="69"/>
      <c r="F115" s="69"/>
      <c r="G115" s="69"/>
      <c r="H115" s="69"/>
      <c r="I115" s="69"/>
      <c r="J115" s="69"/>
    </row>
    <row r="116" spans="3:10" ht="33" customHeight="1">
      <c r="C116" s="69"/>
      <c r="D116" s="69"/>
      <c r="E116" s="69"/>
      <c r="F116" s="69"/>
      <c r="G116" s="69"/>
      <c r="H116" s="69"/>
      <c r="I116" s="69"/>
      <c r="J116" s="69"/>
    </row>
    <row r="117" spans="3:10" ht="33" customHeight="1">
      <c r="C117" s="69"/>
      <c r="D117" s="69"/>
      <c r="E117" s="69"/>
      <c r="F117" s="69"/>
      <c r="G117" s="69"/>
      <c r="H117" s="69"/>
      <c r="I117" s="69"/>
      <c r="J117" s="69"/>
    </row>
    <row r="118" spans="3:10" ht="33" customHeight="1">
      <c r="C118" s="69"/>
      <c r="D118" s="69"/>
      <c r="E118" s="69"/>
      <c r="F118" s="69"/>
      <c r="G118" s="69"/>
      <c r="H118" s="69"/>
      <c r="I118" s="69"/>
      <c r="J118" s="69"/>
    </row>
    <row r="119" spans="3:10" ht="33" customHeight="1">
      <c r="C119" s="69"/>
      <c r="D119" s="69"/>
      <c r="E119" s="69"/>
      <c r="F119" s="69"/>
      <c r="G119" s="69"/>
      <c r="H119" s="69"/>
      <c r="I119" s="69"/>
      <c r="J119" s="69"/>
    </row>
    <row r="120" spans="3:10" ht="33" customHeight="1">
      <c r="C120" s="69"/>
      <c r="D120" s="69"/>
      <c r="E120" s="69"/>
      <c r="F120" s="69"/>
      <c r="G120" s="69"/>
      <c r="H120" s="69"/>
      <c r="I120" s="69"/>
      <c r="J120" s="69"/>
    </row>
    <row r="121" spans="3:10" ht="33" customHeight="1">
      <c r="C121" s="69"/>
      <c r="D121" s="69"/>
      <c r="E121" s="69"/>
      <c r="F121" s="69"/>
      <c r="G121" s="69"/>
      <c r="H121" s="69"/>
      <c r="I121" s="69"/>
      <c r="J121" s="69"/>
    </row>
    <row r="122" spans="3:10" ht="33" customHeight="1">
      <c r="C122" s="69"/>
      <c r="D122" s="69"/>
      <c r="E122" s="69"/>
      <c r="F122" s="69"/>
      <c r="G122" s="69"/>
      <c r="H122" s="69"/>
      <c r="I122" s="69"/>
      <c r="J122" s="69"/>
    </row>
    <row r="123" spans="3:10" ht="33" customHeight="1">
      <c r="C123" s="69"/>
      <c r="D123" s="69"/>
      <c r="E123" s="69"/>
      <c r="F123" s="69"/>
      <c r="G123" s="69"/>
      <c r="H123" s="69"/>
      <c r="I123" s="69"/>
      <c r="J123" s="69"/>
    </row>
    <row r="124" spans="3:10" ht="33" customHeight="1">
      <c r="C124" s="69"/>
      <c r="D124" s="69"/>
      <c r="E124" s="69"/>
      <c r="F124" s="69"/>
      <c r="G124" s="69"/>
      <c r="H124" s="69"/>
      <c r="I124" s="69"/>
      <c r="J124" s="69"/>
    </row>
    <row r="125" spans="3:10" ht="33" customHeight="1">
      <c r="C125" s="69"/>
      <c r="D125" s="69"/>
      <c r="E125" s="69"/>
      <c r="F125" s="69"/>
      <c r="G125" s="69"/>
      <c r="H125" s="69"/>
      <c r="I125" s="69"/>
      <c r="J125" s="69"/>
    </row>
    <row r="126" spans="3:10" ht="33" customHeight="1">
      <c r="C126" s="69"/>
      <c r="D126" s="69"/>
      <c r="E126" s="69"/>
      <c r="F126" s="69"/>
      <c r="G126" s="69"/>
      <c r="H126" s="69"/>
      <c r="I126" s="69"/>
      <c r="J126" s="69"/>
    </row>
    <row r="127" spans="3:10" ht="33" customHeight="1">
      <c r="C127" s="69"/>
      <c r="D127" s="69"/>
      <c r="E127" s="69"/>
      <c r="F127" s="69"/>
      <c r="G127" s="69"/>
      <c r="H127" s="69"/>
      <c r="I127" s="69"/>
      <c r="J127" s="69"/>
    </row>
    <row r="128" spans="3:10" ht="33" customHeight="1">
      <c r="C128" s="69"/>
      <c r="D128" s="69"/>
      <c r="E128" s="69"/>
      <c r="F128" s="69"/>
      <c r="G128" s="69"/>
      <c r="H128" s="69"/>
      <c r="I128" s="69"/>
      <c r="J128" s="69"/>
    </row>
    <row r="129" spans="3:10" ht="33" customHeight="1">
      <c r="C129" s="69"/>
      <c r="D129" s="69"/>
      <c r="E129" s="69"/>
      <c r="F129" s="69"/>
      <c r="G129" s="69"/>
      <c r="H129" s="69"/>
      <c r="I129" s="69"/>
      <c r="J129" s="69"/>
    </row>
    <row r="130" spans="3:10" ht="33" customHeight="1">
      <c r="C130" s="69"/>
      <c r="D130" s="69"/>
      <c r="E130" s="69"/>
      <c r="F130" s="69"/>
      <c r="G130" s="69"/>
      <c r="H130" s="69"/>
      <c r="I130" s="69"/>
      <c r="J130" s="69"/>
    </row>
    <row r="131" spans="3:10" ht="33" customHeight="1">
      <c r="C131" s="69"/>
      <c r="D131" s="69"/>
      <c r="E131" s="69"/>
      <c r="F131" s="69"/>
      <c r="G131" s="69"/>
      <c r="H131" s="69"/>
      <c r="I131" s="69"/>
      <c r="J131" s="69"/>
    </row>
    <row r="132" spans="3:10" ht="33" customHeight="1">
      <c r="C132" s="69"/>
      <c r="D132" s="69"/>
      <c r="E132" s="69"/>
      <c r="F132" s="69"/>
      <c r="G132" s="69"/>
      <c r="H132" s="69"/>
      <c r="I132" s="69"/>
      <c r="J132" s="69"/>
    </row>
    <row r="133" spans="3:10" ht="33" customHeight="1">
      <c r="C133" s="69"/>
      <c r="D133" s="69"/>
      <c r="E133" s="69"/>
      <c r="F133" s="69"/>
      <c r="G133" s="69"/>
      <c r="H133" s="69"/>
      <c r="I133" s="69"/>
      <c r="J133" s="69"/>
    </row>
    <row r="134" spans="3:10" ht="33" customHeight="1">
      <c r="C134" s="69"/>
      <c r="D134" s="69"/>
      <c r="E134" s="69"/>
      <c r="F134" s="69"/>
      <c r="G134" s="69"/>
      <c r="H134" s="69"/>
      <c r="I134" s="69"/>
      <c r="J134" s="69"/>
    </row>
    <row r="135" spans="3:10" ht="33" customHeight="1">
      <c r="C135" s="69"/>
      <c r="D135" s="69"/>
      <c r="E135" s="69"/>
      <c r="F135" s="69"/>
      <c r="G135" s="69"/>
      <c r="H135" s="69"/>
      <c r="I135" s="69"/>
      <c r="J135" s="69"/>
    </row>
    <row r="136" spans="3:10" ht="33" customHeight="1">
      <c r="C136" s="69"/>
      <c r="D136" s="69"/>
      <c r="E136" s="69"/>
      <c r="F136" s="69"/>
      <c r="G136" s="69"/>
      <c r="H136" s="69"/>
      <c r="I136" s="69"/>
      <c r="J136" s="69"/>
    </row>
    <row r="137" spans="3:10" ht="33" customHeight="1">
      <c r="C137" s="69"/>
      <c r="D137" s="69"/>
      <c r="E137" s="69"/>
      <c r="F137" s="69"/>
      <c r="G137" s="69"/>
      <c r="H137" s="69"/>
      <c r="I137" s="69"/>
      <c r="J137" s="69"/>
    </row>
    <row r="138" spans="3:10" ht="33" customHeight="1">
      <c r="C138" s="69"/>
      <c r="D138" s="69"/>
      <c r="E138" s="69"/>
      <c r="F138" s="69"/>
      <c r="G138" s="69"/>
      <c r="H138" s="69"/>
      <c r="I138" s="69"/>
      <c r="J138" s="69"/>
    </row>
    <row r="139" spans="3:10" ht="33" customHeight="1">
      <c r="C139" s="69"/>
      <c r="D139" s="69"/>
      <c r="E139" s="69"/>
      <c r="F139" s="69"/>
      <c r="G139" s="69"/>
      <c r="H139" s="69"/>
      <c r="I139" s="69"/>
      <c r="J139" s="69"/>
    </row>
    <row r="140" spans="3:10" ht="33" customHeight="1">
      <c r="C140" s="69"/>
      <c r="D140" s="69"/>
      <c r="E140" s="69"/>
      <c r="F140" s="69"/>
      <c r="G140" s="69"/>
      <c r="H140" s="69"/>
      <c r="I140" s="69"/>
      <c r="J140" s="69"/>
    </row>
    <row r="141" spans="3:10" ht="33" customHeight="1">
      <c r="C141" s="69"/>
      <c r="D141" s="69"/>
      <c r="E141" s="69"/>
      <c r="F141" s="69"/>
      <c r="G141" s="69"/>
      <c r="H141" s="69"/>
      <c r="I141" s="69"/>
      <c r="J141" s="69"/>
    </row>
    <row r="142" spans="3:10" ht="33" customHeight="1">
      <c r="C142" s="69"/>
      <c r="D142" s="69"/>
      <c r="E142" s="69"/>
      <c r="F142" s="69"/>
      <c r="G142" s="69"/>
      <c r="H142" s="69"/>
      <c r="I142" s="69"/>
      <c r="J142" s="69"/>
    </row>
    <row r="143" spans="3:10" ht="33" customHeight="1">
      <c r="C143" s="69"/>
      <c r="D143" s="69"/>
      <c r="E143" s="69"/>
      <c r="F143" s="69"/>
      <c r="G143" s="69"/>
      <c r="H143" s="69"/>
      <c r="I143" s="69"/>
      <c r="J143" s="69"/>
    </row>
    <row r="144" spans="3:10" ht="33" customHeight="1">
      <c r="C144" s="69"/>
      <c r="D144" s="69"/>
      <c r="E144" s="69"/>
      <c r="F144" s="69"/>
      <c r="G144" s="69"/>
      <c r="H144" s="69"/>
      <c r="I144" s="69"/>
      <c r="J144" s="69"/>
    </row>
    <row r="145" spans="3:10" ht="33" customHeight="1">
      <c r="C145" s="69"/>
      <c r="D145" s="69"/>
      <c r="E145" s="69"/>
      <c r="F145" s="69"/>
      <c r="G145" s="69"/>
      <c r="H145" s="69"/>
      <c r="I145" s="69"/>
      <c r="J145" s="69"/>
    </row>
    <row r="146" spans="3:10" ht="33" customHeight="1">
      <c r="C146" s="69"/>
      <c r="D146" s="69"/>
      <c r="E146" s="69"/>
      <c r="F146" s="69"/>
      <c r="G146" s="69"/>
      <c r="H146" s="69"/>
      <c r="I146" s="69"/>
      <c r="J146" s="69"/>
    </row>
    <row r="147" spans="3:10" ht="33" customHeight="1">
      <c r="C147" s="69"/>
      <c r="D147" s="69"/>
      <c r="E147" s="69"/>
      <c r="F147" s="69"/>
      <c r="G147" s="69"/>
      <c r="H147" s="69"/>
      <c r="I147" s="69"/>
      <c r="J147" s="69"/>
    </row>
    <row r="148" spans="3:10" ht="33" customHeight="1">
      <c r="C148" s="69"/>
      <c r="D148" s="69"/>
      <c r="E148" s="69"/>
      <c r="F148" s="69"/>
      <c r="G148" s="69"/>
      <c r="H148" s="69"/>
      <c r="I148" s="69"/>
      <c r="J148" s="69"/>
    </row>
    <row r="149" spans="3:10" ht="33" customHeight="1">
      <c r="C149" s="69"/>
      <c r="D149" s="69"/>
      <c r="E149" s="69"/>
      <c r="F149" s="69"/>
      <c r="G149" s="69"/>
      <c r="H149" s="69"/>
      <c r="I149" s="69"/>
      <c r="J149" s="69"/>
    </row>
    <row r="150" spans="3:10" ht="33" customHeight="1">
      <c r="C150" s="69"/>
      <c r="D150" s="69"/>
      <c r="E150" s="69"/>
      <c r="F150" s="69"/>
      <c r="G150" s="69"/>
      <c r="H150" s="69"/>
      <c r="I150" s="69"/>
      <c r="J150" s="69"/>
    </row>
    <row r="151" spans="3:10" ht="33" customHeight="1">
      <c r="C151" s="69"/>
      <c r="D151" s="69"/>
      <c r="E151" s="69"/>
      <c r="F151" s="69"/>
      <c r="G151" s="69"/>
      <c r="H151" s="69"/>
      <c r="I151" s="69"/>
      <c r="J151" s="69"/>
    </row>
    <row r="152" spans="3:10" ht="33" customHeight="1">
      <c r="C152" s="69"/>
      <c r="D152" s="69"/>
      <c r="E152" s="69"/>
      <c r="F152" s="69"/>
      <c r="G152" s="69"/>
      <c r="H152" s="69"/>
      <c r="I152" s="69"/>
      <c r="J152" s="69"/>
    </row>
    <row r="153" spans="3:10" ht="33" customHeight="1">
      <c r="C153" s="69"/>
      <c r="D153" s="69"/>
      <c r="E153" s="69"/>
      <c r="F153" s="69"/>
      <c r="G153" s="69"/>
      <c r="H153" s="69"/>
      <c r="I153" s="69"/>
      <c r="J153" s="69"/>
    </row>
    <row r="154" spans="3:10" ht="33" customHeight="1">
      <c r="C154" s="69"/>
      <c r="D154" s="69"/>
      <c r="E154" s="69"/>
      <c r="F154" s="69"/>
      <c r="G154" s="69"/>
      <c r="H154" s="69"/>
      <c r="I154" s="69"/>
      <c r="J154" s="69"/>
    </row>
    <row r="155" spans="3:10" ht="33" customHeight="1">
      <c r="C155" s="69"/>
      <c r="D155" s="69"/>
      <c r="E155" s="69"/>
      <c r="F155" s="69"/>
      <c r="G155" s="69"/>
      <c r="H155" s="69"/>
      <c r="I155" s="69"/>
      <c r="J155" s="69"/>
    </row>
    <row r="156" spans="3:10" ht="33" customHeight="1">
      <c r="C156" s="69"/>
      <c r="D156" s="69"/>
      <c r="E156" s="69"/>
      <c r="F156" s="69"/>
      <c r="G156" s="69"/>
      <c r="H156" s="69"/>
      <c r="I156" s="69"/>
      <c r="J156" s="69"/>
    </row>
    <row r="157" spans="3:10" ht="33" customHeight="1">
      <c r="C157" s="69"/>
      <c r="D157" s="69"/>
      <c r="E157" s="69"/>
      <c r="F157" s="69"/>
      <c r="G157" s="69"/>
      <c r="H157" s="69"/>
      <c r="I157" s="69"/>
      <c r="J157" s="69"/>
    </row>
    <row r="158" spans="3:10" ht="33" customHeight="1">
      <c r="C158" s="69"/>
      <c r="D158" s="69"/>
      <c r="E158" s="69"/>
      <c r="F158" s="69"/>
      <c r="G158" s="69"/>
      <c r="H158" s="69"/>
      <c r="I158" s="69"/>
      <c r="J158" s="69"/>
    </row>
    <row r="159" spans="3:10" ht="33" customHeight="1">
      <c r="C159" s="69"/>
      <c r="D159" s="69"/>
      <c r="E159" s="69"/>
      <c r="F159" s="69"/>
      <c r="G159" s="69"/>
      <c r="H159" s="69"/>
      <c r="I159" s="69"/>
      <c r="J159" s="69"/>
    </row>
    <row r="160" spans="3:10" ht="33" customHeight="1">
      <c r="C160" s="69"/>
      <c r="D160" s="69"/>
      <c r="E160" s="69"/>
      <c r="F160" s="69"/>
      <c r="G160" s="69"/>
      <c r="H160" s="69"/>
      <c r="I160" s="69"/>
      <c r="J160" s="69"/>
    </row>
    <row r="161" spans="3:10" ht="33" customHeight="1">
      <c r="C161" s="69"/>
      <c r="D161" s="69"/>
      <c r="E161" s="69"/>
      <c r="F161" s="69"/>
      <c r="G161" s="69"/>
      <c r="H161" s="69"/>
      <c r="I161" s="69"/>
      <c r="J161" s="69"/>
    </row>
    <row r="162" spans="3:10" ht="33" customHeight="1">
      <c r="C162" s="69"/>
      <c r="D162" s="69"/>
      <c r="E162" s="69"/>
      <c r="F162" s="69"/>
      <c r="G162" s="69"/>
      <c r="H162" s="69"/>
      <c r="I162" s="69"/>
      <c r="J162" s="69"/>
    </row>
    <row r="163" spans="3:10" ht="33" customHeight="1">
      <c r="C163" s="69"/>
      <c r="D163" s="69"/>
      <c r="E163" s="69"/>
      <c r="F163" s="69"/>
      <c r="G163" s="69"/>
      <c r="H163" s="69"/>
      <c r="I163" s="69"/>
      <c r="J163" s="69"/>
    </row>
    <row r="164" spans="3:10" ht="33" customHeight="1">
      <c r="C164" s="69"/>
      <c r="D164" s="69"/>
      <c r="E164" s="69"/>
      <c r="F164" s="69"/>
      <c r="G164" s="69"/>
      <c r="H164" s="69"/>
      <c r="I164" s="69"/>
      <c r="J164" s="69"/>
    </row>
    <row r="165" spans="3:10" ht="33" customHeight="1">
      <c r="C165" s="69"/>
      <c r="D165" s="69"/>
      <c r="E165" s="69"/>
      <c r="F165" s="69"/>
      <c r="G165" s="69"/>
      <c r="H165" s="69"/>
      <c r="I165" s="69"/>
      <c r="J165" s="69"/>
    </row>
    <row r="166" spans="3:10" ht="33" customHeight="1">
      <c r="C166" s="69"/>
      <c r="D166" s="69"/>
      <c r="E166" s="69"/>
      <c r="F166" s="69"/>
      <c r="G166" s="69"/>
      <c r="H166" s="69"/>
      <c r="I166" s="69"/>
      <c r="J166" s="69"/>
    </row>
    <row r="167" spans="3:10" ht="33" customHeight="1">
      <c r="C167" s="69"/>
      <c r="D167" s="69"/>
      <c r="E167" s="69"/>
      <c r="F167" s="69"/>
      <c r="G167" s="69"/>
      <c r="H167" s="69"/>
      <c r="I167" s="69"/>
      <c r="J167" s="69"/>
    </row>
    <row r="168" spans="3:10" ht="33" customHeight="1">
      <c r="C168" s="69"/>
      <c r="D168" s="69"/>
      <c r="E168" s="69"/>
      <c r="F168" s="69"/>
      <c r="G168" s="69"/>
      <c r="H168" s="69"/>
      <c r="I168" s="69"/>
      <c r="J168" s="69"/>
    </row>
    <row r="169" spans="3:10" ht="33" customHeight="1">
      <c r="C169" s="69"/>
      <c r="D169" s="69"/>
      <c r="E169" s="69"/>
      <c r="F169" s="69"/>
      <c r="G169" s="69"/>
      <c r="H169" s="69"/>
      <c r="I169" s="69"/>
      <c r="J169" s="69"/>
    </row>
    <row r="170" spans="3:10" ht="33" customHeight="1">
      <c r="C170" s="69"/>
      <c r="D170" s="69"/>
      <c r="E170" s="69"/>
      <c r="F170" s="69"/>
      <c r="G170" s="69"/>
      <c r="H170" s="69"/>
      <c r="I170" s="69"/>
      <c r="J170" s="69"/>
    </row>
    <row r="171" spans="3:10" ht="33" customHeight="1">
      <c r="C171" s="69"/>
      <c r="D171" s="69"/>
      <c r="E171" s="69"/>
      <c r="F171" s="69"/>
      <c r="G171" s="69"/>
      <c r="H171" s="69"/>
      <c r="I171" s="69"/>
      <c r="J171" s="69"/>
    </row>
    <row r="172" spans="3:10" ht="33" customHeight="1">
      <c r="C172" s="69"/>
      <c r="D172" s="69"/>
      <c r="E172" s="69"/>
      <c r="F172" s="69"/>
      <c r="G172" s="69"/>
      <c r="H172" s="69"/>
      <c r="I172" s="69"/>
      <c r="J172" s="69"/>
    </row>
    <row r="173" spans="3:10" ht="33" customHeight="1">
      <c r="C173" s="69"/>
      <c r="D173" s="69"/>
      <c r="E173" s="69"/>
      <c r="F173" s="69"/>
      <c r="G173" s="69"/>
      <c r="H173" s="69"/>
      <c r="I173" s="69"/>
      <c r="J173" s="69"/>
    </row>
    <row r="174" spans="3:10" ht="33" customHeight="1">
      <c r="C174" s="69"/>
      <c r="D174" s="69"/>
      <c r="E174" s="69"/>
      <c r="F174" s="69"/>
      <c r="G174" s="69"/>
      <c r="H174" s="69"/>
      <c r="I174" s="69"/>
      <c r="J174" s="69"/>
    </row>
    <row r="175" spans="3:10" ht="33" customHeight="1">
      <c r="C175" s="69"/>
      <c r="D175" s="69"/>
      <c r="E175" s="69"/>
      <c r="F175" s="69"/>
      <c r="G175" s="69"/>
      <c r="H175" s="69"/>
      <c r="I175" s="69"/>
      <c r="J175" s="69"/>
    </row>
    <row r="176" spans="3:10" ht="33" customHeight="1">
      <c r="C176" s="69"/>
      <c r="D176" s="69"/>
      <c r="E176" s="69"/>
      <c r="F176" s="69"/>
      <c r="G176" s="69"/>
      <c r="H176" s="69"/>
      <c r="I176" s="69"/>
      <c r="J176" s="69"/>
    </row>
    <row r="177" spans="3:10" ht="33" customHeight="1">
      <c r="C177" s="69"/>
      <c r="D177" s="69"/>
      <c r="E177" s="69"/>
      <c r="F177" s="69"/>
      <c r="G177" s="69"/>
      <c r="H177" s="69"/>
      <c r="I177" s="69"/>
      <c r="J177" s="69"/>
    </row>
    <row r="178" spans="3:10" ht="33" customHeight="1">
      <c r="C178" s="69"/>
      <c r="D178" s="69"/>
      <c r="E178" s="69"/>
      <c r="F178" s="69"/>
      <c r="G178" s="69"/>
      <c r="H178" s="69"/>
      <c r="I178" s="69"/>
      <c r="J178" s="69"/>
    </row>
    <row r="179" spans="3:10" ht="33" customHeight="1">
      <c r="C179" s="69"/>
      <c r="D179" s="69"/>
      <c r="E179" s="69"/>
      <c r="F179" s="69"/>
      <c r="G179" s="69"/>
      <c r="H179" s="69"/>
      <c r="I179" s="69"/>
      <c r="J179" s="69"/>
    </row>
    <row r="180" spans="3:10" ht="33" customHeight="1">
      <c r="C180" s="69"/>
      <c r="D180" s="69"/>
      <c r="E180" s="69"/>
      <c r="F180" s="69"/>
      <c r="G180" s="69"/>
      <c r="H180" s="69"/>
      <c r="I180" s="69"/>
      <c r="J180" s="69"/>
    </row>
    <row r="181" spans="3:10" ht="33" customHeight="1">
      <c r="C181" s="69"/>
      <c r="D181" s="69"/>
      <c r="E181" s="69"/>
      <c r="F181" s="69"/>
      <c r="G181" s="69"/>
      <c r="H181" s="69"/>
      <c r="I181" s="69"/>
      <c r="J181" s="69"/>
    </row>
    <row r="182" spans="3:10" ht="33" customHeight="1">
      <c r="C182" s="69"/>
      <c r="D182" s="69"/>
      <c r="E182" s="69"/>
      <c r="F182" s="69"/>
      <c r="G182" s="69"/>
      <c r="H182" s="69"/>
      <c r="I182" s="69"/>
      <c r="J182" s="69"/>
    </row>
    <row r="183" spans="3:10" ht="33" customHeight="1">
      <c r="C183" s="69"/>
      <c r="D183" s="69"/>
      <c r="E183" s="69"/>
      <c r="F183" s="69"/>
      <c r="G183" s="69"/>
      <c r="H183" s="69"/>
      <c r="I183" s="69"/>
      <c r="J183" s="69"/>
    </row>
    <row r="184" spans="3:10" ht="33" customHeight="1">
      <c r="C184" s="69"/>
      <c r="D184" s="69"/>
      <c r="E184" s="69"/>
      <c r="F184" s="69"/>
      <c r="G184" s="69"/>
      <c r="H184" s="69"/>
      <c r="I184" s="69"/>
      <c r="J184" s="69"/>
    </row>
    <row r="185" spans="3:10" ht="33" customHeight="1">
      <c r="C185" s="69"/>
      <c r="D185" s="69"/>
      <c r="E185" s="69"/>
      <c r="F185" s="69"/>
      <c r="G185" s="69"/>
      <c r="H185" s="69"/>
      <c r="I185" s="69"/>
      <c r="J185" s="69"/>
    </row>
    <row r="186" spans="3:10" ht="33" customHeight="1">
      <c r="C186" s="69"/>
      <c r="D186" s="69"/>
      <c r="E186" s="69"/>
      <c r="F186" s="69"/>
      <c r="G186" s="69"/>
      <c r="H186" s="69"/>
      <c r="I186" s="69"/>
      <c r="J186" s="69"/>
    </row>
    <row r="187" spans="3:10" ht="33" customHeight="1">
      <c r="C187" s="69"/>
      <c r="D187" s="69"/>
      <c r="E187" s="69"/>
      <c r="F187" s="69"/>
      <c r="G187" s="69"/>
      <c r="H187" s="69"/>
      <c r="I187" s="69"/>
      <c r="J187" s="69"/>
    </row>
    <row r="188" spans="3:10" ht="33" customHeight="1">
      <c r="C188" s="69"/>
      <c r="D188" s="69"/>
      <c r="E188" s="69"/>
      <c r="F188" s="69"/>
      <c r="G188" s="69"/>
      <c r="H188" s="69"/>
      <c r="I188" s="69"/>
      <c r="J188" s="69"/>
    </row>
    <row r="189" spans="3:10" ht="33" customHeight="1">
      <c r="C189" s="69"/>
      <c r="D189" s="69"/>
      <c r="E189" s="69"/>
      <c r="F189" s="69"/>
      <c r="G189" s="69"/>
      <c r="H189" s="69"/>
      <c r="I189" s="69"/>
      <c r="J189" s="69"/>
    </row>
    <row r="190" spans="3:10" ht="33" customHeight="1">
      <c r="C190" s="69"/>
      <c r="D190" s="69"/>
      <c r="E190" s="69"/>
      <c r="F190" s="69"/>
      <c r="G190" s="69"/>
      <c r="H190" s="69"/>
      <c r="I190" s="69"/>
      <c r="J190" s="69"/>
    </row>
    <row r="191" spans="3:10" ht="33" customHeight="1">
      <c r="C191" s="69"/>
      <c r="D191" s="69"/>
      <c r="E191" s="69"/>
      <c r="F191" s="69"/>
      <c r="G191" s="69"/>
      <c r="H191" s="69"/>
      <c r="I191" s="69"/>
      <c r="J191" s="69"/>
    </row>
    <row r="192" spans="3:10" ht="33" customHeight="1">
      <c r="C192" s="69"/>
      <c r="D192" s="69"/>
      <c r="E192" s="69"/>
      <c r="F192" s="69"/>
      <c r="G192" s="69"/>
      <c r="H192" s="69"/>
      <c r="I192" s="69"/>
      <c r="J192" s="69"/>
    </row>
    <row r="193" spans="3:10" ht="33" customHeight="1">
      <c r="C193" s="69"/>
      <c r="D193" s="69"/>
      <c r="E193" s="69"/>
      <c r="F193" s="69"/>
      <c r="G193" s="69"/>
      <c r="H193" s="69"/>
      <c r="I193" s="69"/>
      <c r="J193" s="69"/>
    </row>
    <row r="194" spans="3:10" ht="33" customHeight="1">
      <c r="C194" s="69"/>
      <c r="D194" s="69"/>
      <c r="E194" s="69"/>
      <c r="F194" s="69"/>
      <c r="G194" s="69"/>
      <c r="H194" s="69"/>
      <c r="I194" s="69"/>
      <c r="J194" s="69"/>
    </row>
    <row r="195" spans="3:10" ht="33" customHeight="1">
      <c r="C195" s="69"/>
      <c r="D195" s="69"/>
      <c r="E195" s="69"/>
      <c r="F195" s="69"/>
      <c r="G195" s="69"/>
      <c r="H195" s="69"/>
      <c r="I195" s="69"/>
      <c r="J195" s="69"/>
    </row>
    <row r="196" spans="3:10" ht="33" customHeight="1">
      <c r="C196" s="69"/>
      <c r="D196" s="69"/>
      <c r="E196" s="69"/>
      <c r="F196" s="69"/>
      <c r="G196" s="69"/>
      <c r="H196" s="69"/>
      <c r="I196" s="69"/>
      <c r="J196" s="69"/>
    </row>
    <row r="197" spans="3:10" ht="33" customHeight="1">
      <c r="C197" s="69"/>
      <c r="D197" s="69"/>
      <c r="E197" s="69"/>
      <c r="F197" s="69"/>
      <c r="G197" s="69"/>
      <c r="H197" s="69"/>
      <c r="I197" s="69"/>
      <c r="J197" s="69"/>
    </row>
    <row r="198" spans="3:10" ht="33" customHeight="1">
      <c r="C198" s="69"/>
      <c r="D198" s="69"/>
      <c r="E198" s="69"/>
      <c r="F198" s="69"/>
      <c r="G198" s="69"/>
      <c r="H198" s="69"/>
      <c r="I198" s="69"/>
      <c r="J198" s="69"/>
    </row>
    <row r="199" spans="3:10" ht="33" customHeight="1">
      <c r="C199" s="69"/>
      <c r="D199" s="69"/>
      <c r="E199" s="69"/>
      <c r="F199" s="69"/>
      <c r="G199" s="69"/>
      <c r="H199" s="69"/>
      <c r="I199" s="69"/>
      <c r="J199" s="69"/>
    </row>
    <row r="200" spans="3:10" ht="33" customHeight="1">
      <c r="C200" s="69"/>
      <c r="D200" s="69"/>
      <c r="E200" s="69"/>
      <c r="F200" s="69"/>
      <c r="G200" s="69"/>
      <c r="H200" s="69"/>
      <c r="I200" s="69"/>
      <c r="J200" s="69"/>
    </row>
    <row r="201" spans="3:10" ht="33" customHeight="1">
      <c r="C201" s="69"/>
      <c r="D201" s="69"/>
      <c r="E201" s="69"/>
      <c r="F201" s="69"/>
      <c r="G201" s="69"/>
      <c r="H201" s="69"/>
      <c r="I201" s="69"/>
      <c r="J201" s="69"/>
    </row>
    <row r="202" spans="3:10" ht="33" customHeight="1">
      <c r="C202" s="69"/>
      <c r="D202" s="69"/>
      <c r="E202" s="69"/>
      <c r="F202" s="69"/>
      <c r="G202" s="69"/>
      <c r="H202" s="69"/>
      <c r="I202" s="69"/>
      <c r="J202" s="69"/>
    </row>
    <row r="203" spans="3:10" ht="33" customHeight="1">
      <c r="C203" s="69"/>
      <c r="D203" s="69"/>
      <c r="E203" s="69"/>
      <c r="F203" s="69"/>
      <c r="G203" s="69"/>
      <c r="H203" s="69"/>
      <c r="I203" s="69"/>
      <c r="J203" s="69"/>
    </row>
    <row r="204" spans="3:10" ht="33" customHeight="1">
      <c r="C204" s="69"/>
      <c r="D204" s="69"/>
      <c r="E204" s="69"/>
      <c r="F204" s="69"/>
      <c r="G204" s="69"/>
      <c r="H204" s="69"/>
      <c r="I204" s="69"/>
      <c r="J204" s="69"/>
    </row>
    <row r="205" spans="3:10" ht="33" customHeight="1">
      <c r="C205" s="69"/>
      <c r="D205" s="69"/>
      <c r="E205" s="69"/>
      <c r="F205" s="69"/>
      <c r="G205" s="69"/>
      <c r="H205" s="69"/>
      <c r="I205" s="69"/>
      <c r="J205" s="69"/>
    </row>
    <row r="206" spans="3:10" ht="33" customHeight="1">
      <c r="C206" s="69"/>
      <c r="D206" s="69"/>
      <c r="E206" s="69"/>
      <c r="F206" s="69"/>
      <c r="G206" s="69"/>
      <c r="H206" s="69"/>
      <c r="I206" s="69"/>
      <c r="J206" s="69"/>
    </row>
    <row r="207" spans="3:10" ht="33" customHeight="1">
      <c r="C207" s="69"/>
      <c r="D207" s="69"/>
      <c r="E207" s="69"/>
      <c r="F207" s="69"/>
      <c r="G207" s="69"/>
      <c r="H207" s="69"/>
      <c r="I207" s="69"/>
      <c r="J207" s="69"/>
    </row>
    <row r="208" spans="3:10" ht="33" customHeight="1">
      <c r="C208" s="69"/>
      <c r="D208" s="69"/>
      <c r="E208" s="69"/>
      <c r="F208" s="69"/>
      <c r="G208" s="69"/>
      <c r="H208" s="69"/>
      <c r="I208" s="69"/>
      <c r="J208" s="69"/>
    </row>
    <row r="209" spans="3:10" ht="33" customHeight="1">
      <c r="C209" s="69"/>
      <c r="D209" s="69"/>
      <c r="E209" s="69"/>
      <c r="F209" s="69"/>
      <c r="G209" s="69"/>
      <c r="H209" s="69"/>
      <c r="I209" s="69"/>
      <c r="J209" s="69"/>
    </row>
    <row r="210" spans="3:10" ht="33" customHeight="1">
      <c r="C210" s="69"/>
      <c r="D210" s="69"/>
      <c r="E210" s="69"/>
      <c r="F210" s="69"/>
      <c r="G210" s="69"/>
      <c r="H210" s="69"/>
      <c r="I210" s="69"/>
      <c r="J210" s="69"/>
    </row>
    <row r="211" spans="3:10" ht="33" customHeight="1">
      <c r="C211" s="69"/>
      <c r="D211" s="69"/>
      <c r="E211" s="69"/>
      <c r="F211" s="69"/>
      <c r="G211" s="69"/>
      <c r="H211" s="69"/>
      <c r="I211" s="69"/>
      <c r="J211" s="69"/>
    </row>
    <row r="212" spans="3:10" ht="33" customHeight="1">
      <c r="C212" s="69"/>
      <c r="D212" s="69"/>
      <c r="E212" s="69"/>
      <c r="F212" s="69"/>
      <c r="G212" s="69"/>
      <c r="H212" s="69"/>
      <c r="I212" s="69"/>
      <c r="J212" s="69"/>
    </row>
    <row r="213" spans="3:10" ht="33" customHeight="1">
      <c r="C213" s="69"/>
      <c r="D213" s="69"/>
      <c r="E213" s="69"/>
      <c r="F213" s="69"/>
      <c r="G213" s="69"/>
      <c r="H213" s="69"/>
      <c r="I213" s="69"/>
      <c r="J213" s="69"/>
    </row>
    <row r="214" spans="3:10" ht="33" customHeight="1">
      <c r="C214" s="69"/>
      <c r="D214" s="69"/>
      <c r="E214" s="69"/>
      <c r="F214" s="69"/>
      <c r="G214" s="69"/>
      <c r="H214" s="69"/>
      <c r="I214" s="69"/>
      <c r="J214" s="69"/>
    </row>
    <row r="215" spans="3:10" ht="33" customHeight="1">
      <c r="C215" s="69"/>
      <c r="D215" s="69"/>
      <c r="E215" s="69"/>
      <c r="F215" s="69"/>
      <c r="G215" s="69"/>
      <c r="H215" s="69"/>
      <c r="I215" s="69"/>
      <c r="J215" s="69"/>
    </row>
    <row r="216" spans="3:10" ht="33" customHeight="1">
      <c r="C216" s="69"/>
      <c r="D216" s="69"/>
      <c r="E216" s="69"/>
      <c r="F216" s="69"/>
      <c r="G216" s="69"/>
      <c r="H216" s="69"/>
      <c r="I216" s="69"/>
      <c r="J216" s="69"/>
    </row>
    <row r="217" spans="3:10" ht="33" customHeight="1">
      <c r="C217" s="69"/>
      <c r="D217" s="69"/>
      <c r="E217" s="69"/>
      <c r="F217" s="69"/>
      <c r="G217" s="69"/>
      <c r="H217" s="69"/>
      <c r="I217" s="69"/>
      <c r="J217" s="69"/>
    </row>
    <row r="218" spans="3:10" ht="33" customHeight="1">
      <c r="C218" s="69"/>
      <c r="D218" s="69"/>
      <c r="E218" s="69"/>
      <c r="F218" s="69"/>
      <c r="G218" s="69"/>
      <c r="H218" s="69"/>
      <c r="I218" s="69"/>
      <c r="J218" s="69"/>
    </row>
    <row r="219" spans="3:10" ht="33" customHeight="1">
      <c r="C219" s="69"/>
      <c r="D219" s="69"/>
      <c r="E219" s="69"/>
      <c r="F219" s="69"/>
      <c r="G219" s="69"/>
      <c r="H219" s="69"/>
      <c r="I219" s="69"/>
      <c r="J219" s="69"/>
    </row>
    <row r="220" spans="3:10" ht="33" customHeight="1">
      <c r="C220" s="69"/>
      <c r="D220" s="69"/>
      <c r="E220" s="69"/>
      <c r="F220" s="69"/>
      <c r="G220" s="69"/>
      <c r="H220" s="69"/>
      <c r="I220" s="69"/>
      <c r="J220" s="69"/>
    </row>
    <row r="221" spans="3:10" ht="33" customHeight="1">
      <c r="C221" s="69"/>
      <c r="D221" s="69"/>
      <c r="E221" s="69"/>
      <c r="F221" s="69"/>
      <c r="G221" s="69"/>
      <c r="H221" s="69"/>
      <c r="I221" s="69"/>
      <c r="J221" s="69"/>
    </row>
    <row r="222" spans="3:10" ht="33" customHeight="1">
      <c r="C222" s="69"/>
      <c r="D222" s="69"/>
      <c r="E222" s="69"/>
      <c r="F222" s="69"/>
      <c r="G222" s="69"/>
      <c r="H222" s="69"/>
      <c r="I222" s="69"/>
      <c r="J222" s="69"/>
    </row>
    <row r="223" spans="3:10" ht="33" customHeight="1">
      <c r="C223" s="69"/>
      <c r="D223" s="69"/>
      <c r="E223" s="69"/>
      <c r="F223" s="69"/>
      <c r="G223" s="69"/>
      <c r="H223" s="69"/>
      <c r="I223" s="69"/>
      <c r="J223" s="69"/>
    </row>
    <row r="224" spans="3:10" ht="33" customHeight="1">
      <c r="C224" s="69"/>
      <c r="D224" s="69"/>
      <c r="E224" s="69"/>
      <c r="F224" s="69"/>
      <c r="G224" s="69"/>
      <c r="H224" s="69"/>
      <c r="I224" s="69"/>
      <c r="J224" s="69"/>
    </row>
    <row r="225" spans="3:10" ht="33" customHeight="1">
      <c r="C225" s="69"/>
      <c r="D225" s="69"/>
      <c r="E225" s="69"/>
      <c r="F225" s="69"/>
      <c r="G225" s="69"/>
      <c r="H225" s="69"/>
      <c r="I225" s="69"/>
      <c r="J225" s="69"/>
    </row>
    <row r="226" spans="3:10" ht="33" customHeight="1">
      <c r="C226" s="69"/>
      <c r="D226" s="69"/>
      <c r="E226" s="69"/>
      <c r="F226" s="69"/>
      <c r="G226" s="69"/>
      <c r="H226" s="69"/>
      <c r="I226" s="69"/>
      <c r="J226" s="69"/>
    </row>
    <row r="227" spans="3:10" ht="33" customHeight="1">
      <c r="C227" s="69"/>
      <c r="D227" s="69"/>
      <c r="E227" s="69"/>
      <c r="F227" s="69"/>
      <c r="G227" s="69"/>
      <c r="H227" s="69"/>
      <c r="I227" s="69"/>
      <c r="J227" s="69"/>
    </row>
    <row r="228" spans="3:10" ht="33" customHeight="1">
      <c r="C228" s="69"/>
      <c r="D228" s="69"/>
      <c r="E228" s="69"/>
      <c r="F228" s="69"/>
      <c r="G228" s="69"/>
      <c r="H228" s="69"/>
      <c r="I228" s="69"/>
      <c r="J228" s="69"/>
    </row>
    <row r="229" spans="3:10" ht="33" customHeight="1">
      <c r="C229" s="69"/>
      <c r="D229" s="69"/>
      <c r="E229" s="69"/>
      <c r="F229" s="69"/>
      <c r="G229" s="69"/>
      <c r="H229" s="69"/>
      <c r="I229" s="69"/>
      <c r="J229" s="69"/>
    </row>
    <row r="230" spans="3:10" ht="33" customHeight="1">
      <c r="C230" s="69"/>
      <c r="D230" s="69"/>
      <c r="E230" s="69"/>
      <c r="F230" s="69"/>
      <c r="G230" s="69"/>
      <c r="H230" s="69"/>
      <c r="I230" s="69"/>
      <c r="J230" s="69"/>
    </row>
    <row r="231" spans="3:10" ht="33" customHeight="1">
      <c r="C231" s="69"/>
      <c r="D231" s="69"/>
      <c r="E231" s="69"/>
      <c r="F231" s="69"/>
      <c r="G231" s="69"/>
      <c r="H231" s="69"/>
      <c r="I231" s="69"/>
      <c r="J231" s="69"/>
    </row>
    <row r="232" spans="3:10" ht="33" customHeight="1">
      <c r="C232" s="69"/>
      <c r="D232" s="69"/>
      <c r="E232" s="69"/>
      <c r="F232" s="69"/>
      <c r="G232" s="69"/>
      <c r="H232" s="69"/>
      <c r="I232" s="69"/>
      <c r="J232" s="69"/>
    </row>
    <row r="233" spans="3:10" ht="33" customHeight="1">
      <c r="C233" s="69"/>
      <c r="D233" s="69"/>
      <c r="E233" s="69"/>
      <c r="F233" s="69"/>
      <c r="G233" s="69"/>
      <c r="H233" s="69"/>
      <c r="I233" s="69"/>
      <c r="J233" s="69"/>
    </row>
    <row r="234" spans="3:10" ht="33" customHeight="1">
      <c r="C234" s="69"/>
      <c r="D234" s="69"/>
      <c r="E234" s="69"/>
      <c r="F234" s="69"/>
      <c r="G234" s="69"/>
      <c r="H234" s="69"/>
      <c r="I234" s="69"/>
      <c r="J234" s="69"/>
    </row>
    <row r="235" spans="3:10" ht="33" customHeight="1">
      <c r="C235" s="69"/>
      <c r="D235" s="69"/>
      <c r="E235" s="69"/>
      <c r="F235" s="69"/>
      <c r="G235" s="69"/>
      <c r="H235" s="69"/>
      <c r="I235" s="69"/>
      <c r="J235" s="69"/>
    </row>
    <row r="236" spans="3:10" ht="33" customHeight="1">
      <c r="C236" s="69"/>
      <c r="D236" s="69"/>
      <c r="E236" s="69"/>
      <c r="F236" s="69"/>
      <c r="G236" s="69"/>
      <c r="H236" s="69"/>
      <c r="I236" s="69"/>
      <c r="J236" s="69"/>
    </row>
    <row r="237" spans="3:10" ht="33" customHeight="1">
      <c r="C237" s="69"/>
      <c r="D237" s="69"/>
      <c r="E237" s="69"/>
      <c r="F237" s="69"/>
      <c r="G237" s="69"/>
      <c r="H237" s="69"/>
      <c r="I237" s="69"/>
      <c r="J237" s="69"/>
    </row>
    <row r="238" spans="3:10" ht="33" customHeight="1">
      <c r="C238" s="69"/>
      <c r="D238" s="69"/>
      <c r="E238" s="69"/>
      <c r="F238" s="69"/>
      <c r="G238" s="69"/>
      <c r="H238" s="69"/>
      <c r="I238" s="69"/>
      <c r="J238" s="69"/>
    </row>
    <row r="239" spans="3:10" ht="33" customHeight="1">
      <c r="C239" s="69"/>
      <c r="D239" s="69"/>
      <c r="E239" s="69"/>
      <c r="F239" s="69"/>
      <c r="G239" s="69"/>
      <c r="H239" s="69"/>
      <c r="I239" s="69"/>
      <c r="J239" s="69"/>
    </row>
    <row r="240" spans="3:10" ht="33" customHeight="1">
      <c r="C240" s="69"/>
      <c r="D240" s="69"/>
      <c r="E240" s="69"/>
      <c r="F240" s="69"/>
      <c r="G240" s="69"/>
      <c r="H240" s="69"/>
      <c r="I240" s="69"/>
      <c r="J240" s="69"/>
    </row>
    <row r="241" spans="3:10" ht="33" customHeight="1">
      <c r="C241" s="69"/>
      <c r="D241" s="69"/>
      <c r="E241" s="69"/>
      <c r="F241" s="69"/>
      <c r="G241" s="69"/>
      <c r="H241" s="69"/>
      <c r="I241" s="69"/>
      <c r="J241" s="69"/>
    </row>
    <row r="242" spans="3:10" ht="33" customHeight="1">
      <c r="C242" s="69"/>
      <c r="D242" s="69"/>
      <c r="E242" s="69"/>
      <c r="F242" s="69"/>
      <c r="G242" s="69"/>
      <c r="H242" s="69"/>
      <c r="I242" s="69"/>
      <c r="J242" s="69"/>
    </row>
    <row r="243" spans="3:10" ht="33" customHeight="1">
      <c r="C243" s="69"/>
      <c r="D243" s="69"/>
      <c r="E243" s="69"/>
      <c r="F243" s="69"/>
      <c r="G243" s="69"/>
      <c r="H243" s="69"/>
      <c r="I243" s="69"/>
      <c r="J243" s="69"/>
    </row>
    <row r="244" spans="3:10" ht="33" customHeight="1">
      <c r="C244" s="69"/>
      <c r="D244" s="69"/>
      <c r="E244" s="69"/>
      <c r="F244" s="69"/>
      <c r="G244" s="69"/>
      <c r="H244" s="69"/>
      <c r="I244" s="69"/>
      <c r="J244" s="69"/>
    </row>
    <row r="245" spans="3:10" ht="33" customHeight="1">
      <c r="C245" s="69"/>
      <c r="D245" s="69"/>
      <c r="E245" s="69"/>
      <c r="F245" s="69"/>
      <c r="G245" s="69"/>
      <c r="H245" s="69"/>
      <c r="I245" s="69"/>
      <c r="J245" s="69"/>
    </row>
    <row r="246" spans="3:10" ht="33" customHeight="1">
      <c r="C246" s="69"/>
      <c r="D246" s="69"/>
      <c r="E246" s="69"/>
      <c r="F246" s="69"/>
      <c r="G246" s="69"/>
      <c r="H246" s="69"/>
      <c r="I246" s="69"/>
      <c r="J246" s="69"/>
    </row>
    <row r="247" spans="3:10" ht="33" customHeight="1">
      <c r="C247" s="69"/>
      <c r="D247" s="69"/>
      <c r="E247" s="69"/>
      <c r="F247" s="69"/>
      <c r="G247" s="69"/>
      <c r="H247" s="69"/>
      <c r="I247" s="69"/>
      <c r="J247" s="69"/>
    </row>
    <row r="248" spans="3:10" ht="33" customHeight="1">
      <c r="C248" s="69"/>
      <c r="D248" s="69"/>
      <c r="E248" s="69"/>
      <c r="F248" s="69"/>
      <c r="G248" s="69"/>
      <c r="H248" s="69"/>
      <c r="I248" s="69"/>
      <c r="J248" s="69"/>
    </row>
    <row r="249" spans="3:10" ht="33" customHeight="1">
      <c r="C249" s="69"/>
      <c r="D249" s="69"/>
      <c r="E249" s="69"/>
      <c r="F249" s="69"/>
      <c r="G249" s="69"/>
      <c r="H249" s="69"/>
      <c r="I249" s="69"/>
      <c r="J249" s="69"/>
    </row>
    <row r="250" spans="3:10" ht="33" customHeight="1">
      <c r="C250" s="69"/>
      <c r="D250" s="69"/>
      <c r="E250" s="69"/>
      <c r="F250" s="69"/>
      <c r="G250" s="69"/>
      <c r="H250" s="69"/>
      <c r="I250" s="69"/>
      <c r="J250" s="69"/>
    </row>
    <row r="251" spans="3:10" ht="33" customHeight="1">
      <c r="C251" s="69"/>
      <c r="D251" s="69"/>
      <c r="E251" s="69"/>
      <c r="F251" s="69"/>
      <c r="G251" s="69"/>
      <c r="H251" s="69"/>
      <c r="I251" s="69"/>
      <c r="J251" s="69"/>
    </row>
    <row r="252" spans="3:10" ht="33" customHeight="1">
      <c r="C252" s="69"/>
      <c r="D252" s="69"/>
      <c r="E252" s="69"/>
      <c r="F252" s="69"/>
      <c r="G252" s="69"/>
      <c r="H252" s="69"/>
      <c r="I252" s="69"/>
      <c r="J252" s="69"/>
    </row>
    <row r="253" spans="3:10" ht="33" customHeight="1">
      <c r="C253" s="69"/>
      <c r="D253" s="69"/>
      <c r="E253" s="69"/>
      <c r="F253" s="69"/>
      <c r="G253" s="69"/>
      <c r="H253" s="69"/>
      <c r="I253" s="69"/>
      <c r="J253" s="69"/>
    </row>
    <row r="254" spans="3:10" ht="33" customHeight="1">
      <c r="C254" s="69"/>
      <c r="D254" s="69"/>
      <c r="E254" s="69"/>
      <c r="F254" s="69"/>
      <c r="G254" s="69"/>
      <c r="H254" s="69"/>
      <c r="I254" s="69"/>
      <c r="J254" s="69"/>
    </row>
    <row r="255" spans="3:10" ht="33" customHeight="1">
      <c r="C255" s="69"/>
      <c r="D255" s="69"/>
      <c r="E255" s="69"/>
      <c r="F255" s="69"/>
      <c r="G255" s="69"/>
      <c r="H255" s="69"/>
      <c r="I255" s="69"/>
      <c r="J255" s="69"/>
    </row>
    <row r="256" spans="3:10" ht="33" customHeight="1">
      <c r="C256" s="69"/>
      <c r="D256" s="69"/>
      <c r="E256" s="69"/>
      <c r="F256" s="69"/>
      <c r="G256" s="69"/>
      <c r="H256" s="69"/>
      <c r="I256" s="69"/>
      <c r="J256" s="69"/>
    </row>
    <row r="257" spans="3:10" ht="33" customHeight="1">
      <c r="C257" s="69"/>
      <c r="D257" s="69"/>
      <c r="E257" s="69"/>
      <c r="F257" s="69"/>
      <c r="G257" s="69"/>
      <c r="H257" s="69"/>
      <c r="I257" s="69"/>
      <c r="J257" s="69"/>
    </row>
    <row r="258" spans="3:10" ht="33" customHeight="1">
      <c r="C258" s="69"/>
      <c r="D258" s="69"/>
      <c r="E258" s="69"/>
      <c r="F258" s="69"/>
      <c r="G258" s="69"/>
      <c r="H258" s="69"/>
      <c r="I258" s="69"/>
      <c r="J258" s="69"/>
    </row>
    <row r="259" spans="3:10" ht="33" customHeight="1">
      <c r="C259" s="69"/>
      <c r="D259" s="69"/>
      <c r="E259" s="69"/>
      <c r="F259" s="69"/>
      <c r="G259" s="69"/>
      <c r="H259" s="69"/>
      <c r="I259" s="69"/>
      <c r="J259" s="69"/>
    </row>
    <row r="260" spans="3:10" ht="33" customHeight="1">
      <c r="C260" s="69"/>
      <c r="D260" s="69"/>
      <c r="E260" s="69"/>
      <c r="F260" s="69"/>
      <c r="G260" s="69"/>
      <c r="H260" s="69"/>
      <c r="I260" s="69"/>
      <c r="J260" s="69"/>
    </row>
    <row r="261" spans="3:10" ht="33" customHeight="1">
      <c r="C261" s="69"/>
      <c r="D261" s="69"/>
      <c r="E261" s="69"/>
      <c r="F261" s="69"/>
      <c r="G261" s="69"/>
      <c r="H261" s="69"/>
      <c r="I261" s="69"/>
      <c r="J261" s="69"/>
    </row>
    <row r="262" spans="3:10" ht="33" customHeight="1">
      <c r="C262" s="69"/>
      <c r="D262" s="69"/>
      <c r="E262" s="69"/>
      <c r="F262" s="69"/>
      <c r="G262" s="69"/>
      <c r="H262" s="69"/>
      <c r="I262" s="69"/>
      <c r="J262" s="69"/>
    </row>
    <row r="263" spans="3:10" ht="33" customHeight="1">
      <c r="C263" s="69"/>
      <c r="D263" s="69"/>
      <c r="E263" s="69"/>
      <c r="F263" s="69"/>
      <c r="G263" s="69"/>
      <c r="H263" s="69"/>
      <c r="I263" s="69"/>
      <c r="J263" s="69"/>
    </row>
    <row r="264" spans="3:10" ht="33" customHeight="1">
      <c r="C264" s="69"/>
      <c r="D264" s="69"/>
      <c r="E264" s="69"/>
      <c r="F264" s="69"/>
      <c r="G264" s="69"/>
      <c r="H264" s="69"/>
      <c r="I264" s="69"/>
      <c r="J264" s="69"/>
    </row>
    <row r="265" spans="3:10" ht="33" customHeight="1">
      <c r="C265" s="69"/>
      <c r="D265" s="69"/>
      <c r="E265" s="69"/>
      <c r="F265" s="69"/>
      <c r="G265" s="69"/>
      <c r="H265" s="69"/>
      <c r="I265" s="69"/>
      <c r="J265" s="69"/>
    </row>
    <row r="266" spans="3:10" ht="33" customHeight="1">
      <c r="C266" s="69"/>
      <c r="D266" s="69"/>
      <c r="E266" s="69"/>
      <c r="F266" s="69"/>
      <c r="G266" s="69"/>
      <c r="H266" s="69"/>
      <c r="I266" s="69"/>
      <c r="J266" s="69"/>
    </row>
    <row r="267" spans="3:10" ht="33" customHeight="1">
      <c r="C267" s="69"/>
      <c r="D267" s="69"/>
      <c r="E267" s="69"/>
      <c r="F267" s="69"/>
      <c r="G267" s="69"/>
      <c r="H267" s="69"/>
      <c r="I267" s="69"/>
      <c r="J267" s="69"/>
    </row>
    <row r="268" spans="3:10" ht="33" customHeight="1">
      <c r="C268" s="69"/>
      <c r="D268" s="69"/>
      <c r="E268" s="69"/>
      <c r="F268" s="69"/>
      <c r="G268" s="69"/>
      <c r="H268" s="69"/>
      <c r="I268" s="69"/>
      <c r="J268" s="69"/>
    </row>
    <row r="269" spans="3:10" ht="33" customHeight="1">
      <c r="C269" s="69"/>
      <c r="D269" s="69"/>
      <c r="E269" s="69"/>
      <c r="F269" s="69"/>
      <c r="G269" s="69"/>
      <c r="H269" s="69"/>
      <c r="I269" s="69"/>
      <c r="J269" s="69"/>
    </row>
    <row r="270" spans="3:10" ht="33" customHeight="1">
      <c r="C270" s="69"/>
      <c r="D270" s="69"/>
      <c r="E270" s="69"/>
      <c r="F270" s="69"/>
      <c r="G270" s="69"/>
      <c r="H270" s="69"/>
      <c r="I270" s="69"/>
      <c r="J270" s="69"/>
    </row>
    <row r="271" spans="3:10" ht="33" customHeight="1">
      <c r="C271" s="69"/>
      <c r="D271" s="69"/>
      <c r="E271" s="69"/>
      <c r="F271" s="69"/>
      <c r="G271" s="69"/>
      <c r="H271" s="69"/>
      <c r="I271" s="69"/>
      <c r="J271" s="69"/>
    </row>
    <row r="272" spans="3:10" ht="33" customHeight="1">
      <c r="C272" s="69"/>
      <c r="D272" s="69"/>
      <c r="E272" s="69"/>
      <c r="F272" s="69"/>
      <c r="G272" s="69"/>
      <c r="H272" s="69"/>
      <c r="I272" s="69"/>
      <c r="J272" s="69"/>
    </row>
    <row r="273" spans="3:10" ht="33" customHeight="1">
      <c r="C273" s="69"/>
      <c r="D273" s="69"/>
      <c r="E273" s="69"/>
      <c r="F273" s="69"/>
      <c r="G273" s="69"/>
      <c r="H273" s="69"/>
      <c r="I273" s="69"/>
      <c r="J273" s="69"/>
    </row>
    <row r="274" spans="3:10" ht="33" customHeight="1">
      <c r="C274" s="69"/>
      <c r="D274" s="69"/>
      <c r="E274" s="69"/>
      <c r="F274" s="69"/>
      <c r="G274" s="69"/>
      <c r="H274" s="69"/>
      <c r="I274" s="69"/>
      <c r="J274" s="69"/>
    </row>
    <row r="275" spans="3:10" ht="33" customHeight="1">
      <c r="C275" s="69"/>
      <c r="D275" s="69"/>
      <c r="E275" s="69"/>
      <c r="F275" s="69"/>
      <c r="G275" s="69"/>
      <c r="H275" s="69"/>
      <c r="I275" s="69"/>
      <c r="J275" s="69"/>
    </row>
    <row r="276" spans="3:10" ht="33" customHeight="1">
      <c r="C276" s="69"/>
      <c r="D276" s="69"/>
      <c r="E276" s="69"/>
      <c r="F276" s="69"/>
      <c r="G276" s="69"/>
      <c r="H276" s="69"/>
      <c r="I276" s="69"/>
      <c r="J276" s="69"/>
    </row>
    <row r="277" spans="3:10" ht="33" customHeight="1">
      <c r="C277" s="69"/>
      <c r="D277" s="69"/>
      <c r="E277" s="69"/>
      <c r="F277" s="69"/>
      <c r="G277" s="69"/>
      <c r="H277" s="69"/>
      <c r="I277" s="69"/>
      <c r="J277" s="69"/>
    </row>
    <row r="278" spans="3:10" ht="33" customHeight="1">
      <c r="C278" s="69"/>
      <c r="D278" s="69"/>
      <c r="E278" s="69"/>
      <c r="F278" s="69"/>
      <c r="G278" s="69"/>
      <c r="H278" s="69"/>
      <c r="I278" s="69"/>
      <c r="J278" s="69"/>
    </row>
    <row r="279" spans="3:10" ht="33" customHeight="1">
      <c r="C279" s="69"/>
      <c r="D279" s="69"/>
      <c r="E279" s="69"/>
      <c r="F279" s="69"/>
      <c r="G279" s="69"/>
      <c r="H279" s="69"/>
      <c r="I279" s="69"/>
      <c r="J279" s="69"/>
    </row>
    <row r="280" spans="3:10" ht="33" customHeight="1">
      <c r="C280" s="69"/>
      <c r="D280" s="69"/>
      <c r="E280" s="69"/>
      <c r="F280" s="69"/>
      <c r="G280" s="69"/>
      <c r="H280" s="69"/>
      <c r="I280" s="69"/>
      <c r="J280" s="69"/>
    </row>
    <row r="281" spans="3:10" ht="33" customHeight="1">
      <c r="C281" s="69"/>
      <c r="D281" s="69"/>
      <c r="E281" s="69"/>
      <c r="F281" s="69"/>
      <c r="G281" s="69"/>
      <c r="H281" s="69"/>
      <c r="I281" s="69"/>
      <c r="J281" s="69"/>
    </row>
    <row r="282" spans="3:10" ht="33" customHeight="1">
      <c r="C282" s="69"/>
      <c r="D282" s="69"/>
      <c r="E282" s="69"/>
      <c r="F282" s="69"/>
      <c r="G282" s="69"/>
      <c r="H282" s="69"/>
      <c r="I282" s="69"/>
      <c r="J282" s="69"/>
    </row>
    <row r="283" spans="3:10" ht="33" customHeight="1">
      <c r="C283" s="69"/>
      <c r="D283" s="69"/>
      <c r="E283" s="69"/>
      <c r="F283" s="69"/>
      <c r="G283" s="69"/>
      <c r="H283" s="69"/>
      <c r="I283" s="69"/>
      <c r="J283" s="69"/>
    </row>
    <row r="284" spans="3:10" ht="33" customHeight="1">
      <c r="C284" s="69"/>
      <c r="D284" s="69"/>
      <c r="E284" s="69"/>
      <c r="F284" s="69"/>
      <c r="G284" s="69"/>
      <c r="H284" s="69"/>
      <c r="I284" s="69"/>
      <c r="J284" s="69"/>
    </row>
    <row r="285" spans="3:10" ht="33" customHeight="1">
      <c r="C285" s="69"/>
      <c r="D285" s="69"/>
      <c r="E285" s="69"/>
      <c r="F285" s="69"/>
      <c r="G285" s="69"/>
      <c r="H285" s="69"/>
      <c r="I285" s="69"/>
      <c r="J285" s="69"/>
    </row>
    <row r="286" spans="3:10" ht="33" customHeight="1">
      <c r="C286" s="69"/>
      <c r="D286" s="69"/>
      <c r="E286" s="69"/>
      <c r="F286" s="69"/>
      <c r="G286" s="69"/>
      <c r="H286" s="69"/>
      <c r="I286" s="69"/>
      <c r="J286" s="69"/>
    </row>
    <row r="287" spans="3:10" ht="33" customHeight="1">
      <c r="C287" s="69"/>
      <c r="D287" s="69"/>
      <c r="E287" s="69"/>
      <c r="F287" s="69"/>
      <c r="G287" s="69"/>
      <c r="H287" s="69"/>
      <c r="I287" s="69"/>
      <c r="J287" s="69"/>
    </row>
    <row r="288" spans="3:10" ht="33" customHeight="1">
      <c r="C288" s="69"/>
      <c r="D288" s="69"/>
      <c r="E288" s="69"/>
      <c r="F288" s="69"/>
      <c r="G288" s="69"/>
      <c r="H288" s="69"/>
      <c r="I288" s="69"/>
      <c r="J288" s="69"/>
    </row>
    <row r="289" spans="3:10" ht="33" customHeight="1">
      <c r="C289" s="69"/>
      <c r="D289" s="69"/>
      <c r="E289" s="69"/>
      <c r="F289" s="69"/>
      <c r="G289" s="69"/>
      <c r="H289" s="69"/>
      <c r="I289" s="69"/>
      <c r="J289" s="69"/>
    </row>
    <row r="290" spans="3:10" ht="33" customHeight="1">
      <c r="C290" s="69"/>
      <c r="D290" s="69"/>
      <c r="E290" s="69"/>
      <c r="F290" s="69"/>
      <c r="G290" s="69"/>
      <c r="H290" s="69"/>
      <c r="I290" s="69"/>
      <c r="J290" s="69"/>
    </row>
    <row r="291" spans="3:10" ht="33" customHeight="1">
      <c r="C291" s="69"/>
      <c r="D291" s="69"/>
      <c r="E291" s="69"/>
      <c r="F291" s="69"/>
      <c r="G291" s="69"/>
      <c r="H291" s="69"/>
      <c r="I291" s="69"/>
      <c r="J291" s="69"/>
    </row>
    <row r="292" spans="3:10" ht="33" customHeight="1">
      <c r="C292" s="69"/>
      <c r="D292" s="69"/>
      <c r="E292" s="69"/>
      <c r="F292" s="69"/>
      <c r="G292" s="69"/>
      <c r="H292" s="69"/>
      <c r="I292" s="69"/>
      <c r="J292" s="69"/>
    </row>
    <row r="293" spans="3:10" ht="33" customHeight="1">
      <c r="C293" s="69"/>
      <c r="D293" s="69"/>
      <c r="E293" s="69"/>
      <c r="F293" s="69"/>
      <c r="G293" s="69"/>
      <c r="H293" s="69"/>
      <c r="I293" s="69"/>
      <c r="J293" s="69"/>
    </row>
    <row r="294" spans="3:10" ht="33" customHeight="1">
      <c r="C294" s="69"/>
      <c r="D294" s="69"/>
      <c r="E294" s="69"/>
      <c r="F294" s="69"/>
      <c r="G294" s="69"/>
      <c r="H294" s="69"/>
      <c r="I294" s="69"/>
      <c r="J294" s="69"/>
    </row>
    <row r="295" spans="3:10" ht="33" customHeight="1">
      <c r="C295" s="69"/>
      <c r="D295" s="69"/>
      <c r="E295" s="69"/>
      <c r="F295" s="69"/>
      <c r="G295" s="69"/>
      <c r="H295" s="69"/>
      <c r="I295" s="69"/>
      <c r="J295" s="69"/>
    </row>
    <row r="296" spans="3:10" ht="33" customHeight="1">
      <c r="C296" s="69"/>
      <c r="D296" s="69"/>
      <c r="E296" s="69"/>
      <c r="F296" s="69"/>
      <c r="G296" s="69"/>
      <c r="H296" s="69"/>
      <c r="I296" s="69"/>
      <c r="J296" s="69"/>
    </row>
    <row r="297" spans="3:10" ht="33" customHeight="1">
      <c r="C297" s="69"/>
      <c r="D297" s="69"/>
      <c r="E297" s="69"/>
      <c r="F297" s="69"/>
      <c r="G297" s="69"/>
      <c r="H297" s="69"/>
      <c r="I297" s="69"/>
      <c r="J297" s="69"/>
    </row>
    <row r="298" spans="3:10" ht="33" customHeight="1">
      <c r="C298" s="69"/>
      <c r="D298" s="69"/>
      <c r="E298" s="69"/>
      <c r="F298" s="69"/>
      <c r="G298" s="69"/>
      <c r="H298" s="69"/>
      <c r="I298" s="69"/>
      <c r="J298" s="69"/>
    </row>
    <row r="299" spans="3:10" ht="33" customHeight="1">
      <c r="C299" s="69"/>
      <c r="D299" s="69"/>
      <c r="E299" s="69"/>
      <c r="F299" s="69"/>
      <c r="G299" s="69"/>
      <c r="H299" s="69"/>
      <c r="I299" s="69"/>
      <c r="J299" s="69"/>
    </row>
    <row r="300" spans="3:10" ht="33" customHeight="1">
      <c r="C300" s="69"/>
      <c r="D300" s="69"/>
      <c r="E300" s="69"/>
      <c r="F300" s="69"/>
      <c r="G300" s="69"/>
      <c r="H300" s="69"/>
      <c r="I300" s="69"/>
      <c r="J300" s="69"/>
    </row>
    <row r="301" spans="3:10" ht="33" customHeight="1">
      <c r="C301" s="69"/>
      <c r="D301" s="69"/>
      <c r="E301" s="69"/>
      <c r="F301" s="69"/>
      <c r="G301" s="69"/>
      <c r="H301" s="69"/>
      <c r="I301" s="69"/>
      <c r="J301" s="69"/>
    </row>
    <row r="302" spans="3:10" ht="33" customHeight="1">
      <c r="C302" s="69"/>
      <c r="D302" s="69"/>
      <c r="E302" s="69"/>
      <c r="F302" s="69"/>
      <c r="G302" s="69"/>
      <c r="H302" s="69"/>
      <c r="I302" s="69"/>
      <c r="J302" s="69"/>
    </row>
    <row r="303" spans="3:10" ht="33" customHeight="1">
      <c r="C303" s="69"/>
      <c r="D303" s="69"/>
      <c r="E303" s="69"/>
      <c r="F303" s="69"/>
      <c r="G303" s="69"/>
      <c r="H303" s="69"/>
      <c r="I303" s="69"/>
      <c r="J303" s="69"/>
    </row>
    <row r="304" spans="3:10" ht="33" customHeight="1">
      <c r="C304" s="69"/>
      <c r="D304" s="69"/>
      <c r="E304" s="69"/>
      <c r="F304" s="69"/>
      <c r="G304" s="69"/>
      <c r="H304" s="69"/>
      <c r="I304" s="69"/>
      <c r="J304" s="69"/>
    </row>
    <row r="305" spans="3:10" ht="33" customHeight="1">
      <c r="C305" s="69"/>
      <c r="D305" s="69"/>
      <c r="E305" s="69"/>
      <c r="F305" s="69"/>
      <c r="G305" s="69"/>
      <c r="H305" s="69"/>
      <c r="I305" s="69"/>
      <c r="J305" s="69"/>
    </row>
    <row r="306" spans="3:10" ht="33" customHeight="1">
      <c r="C306" s="69"/>
      <c r="D306" s="69"/>
      <c r="E306" s="69"/>
      <c r="F306" s="69"/>
      <c r="G306" s="69"/>
      <c r="H306" s="69"/>
      <c r="I306" s="69"/>
      <c r="J306" s="69"/>
    </row>
    <row r="307" spans="3:10" ht="33" customHeight="1">
      <c r="C307" s="69"/>
      <c r="D307" s="69"/>
      <c r="E307" s="69"/>
      <c r="F307" s="69"/>
      <c r="G307" s="69"/>
      <c r="H307" s="69"/>
      <c r="I307" s="69"/>
      <c r="J307" s="69"/>
    </row>
    <row r="308" spans="3:10" ht="33" customHeight="1">
      <c r="C308" s="69"/>
      <c r="D308" s="69"/>
      <c r="E308" s="69"/>
      <c r="F308" s="69"/>
      <c r="G308" s="69"/>
      <c r="H308" s="69"/>
      <c r="I308" s="69"/>
      <c r="J308" s="69"/>
    </row>
    <row r="309" spans="3:10" ht="33" customHeight="1">
      <c r="C309" s="69"/>
      <c r="D309" s="69"/>
      <c r="E309" s="69"/>
      <c r="F309" s="69"/>
      <c r="G309" s="69"/>
      <c r="H309" s="69"/>
      <c r="I309" s="69"/>
      <c r="J309" s="69"/>
    </row>
    <row r="310" spans="3:10" ht="33" customHeight="1">
      <c r="C310" s="69"/>
      <c r="D310" s="69"/>
      <c r="E310" s="69"/>
      <c r="F310" s="69"/>
      <c r="G310" s="69"/>
      <c r="H310" s="69"/>
      <c r="I310" s="69"/>
      <c r="J310" s="69"/>
    </row>
    <row r="311" spans="3:10" ht="33" customHeight="1">
      <c r="C311" s="69"/>
      <c r="D311" s="69"/>
      <c r="E311" s="69"/>
      <c r="F311" s="69"/>
      <c r="G311" s="69"/>
      <c r="H311" s="69"/>
      <c r="I311" s="69"/>
      <c r="J311" s="69"/>
    </row>
    <row r="312" spans="3:10" ht="33" customHeight="1">
      <c r="C312" s="69"/>
      <c r="D312" s="69"/>
      <c r="E312" s="69"/>
      <c r="F312" s="69"/>
      <c r="G312" s="69"/>
      <c r="H312" s="69"/>
      <c r="I312" s="69"/>
      <c r="J312" s="69"/>
    </row>
    <row r="313" spans="3:10" ht="33" customHeight="1">
      <c r="C313" s="69"/>
      <c r="D313" s="69"/>
      <c r="E313" s="69"/>
      <c r="F313" s="69"/>
      <c r="G313" s="69"/>
      <c r="H313" s="69"/>
      <c r="I313" s="69"/>
      <c r="J313" s="69"/>
    </row>
    <row r="314" spans="3:10" ht="33" customHeight="1">
      <c r="C314" s="69"/>
      <c r="D314" s="69"/>
      <c r="E314" s="69"/>
      <c r="F314" s="69"/>
      <c r="G314" s="69"/>
      <c r="H314" s="69"/>
      <c r="I314" s="69"/>
      <c r="J314" s="69"/>
    </row>
    <row r="315" spans="3:10" ht="33" customHeight="1">
      <c r="C315" s="69"/>
      <c r="D315" s="69"/>
      <c r="E315" s="69"/>
      <c r="F315" s="69"/>
      <c r="G315" s="69"/>
      <c r="H315" s="69"/>
      <c r="I315" s="69"/>
      <c r="J315" s="69"/>
    </row>
    <row r="316" spans="3:10" ht="33" customHeight="1">
      <c r="C316" s="69"/>
      <c r="D316" s="69"/>
      <c r="E316" s="69"/>
      <c r="F316" s="69"/>
      <c r="G316" s="69"/>
      <c r="H316" s="69"/>
      <c r="I316" s="69"/>
      <c r="J316" s="69"/>
    </row>
    <row r="317" spans="3:10" ht="33" customHeight="1">
      <c r="C317" s="69"/>
      <c r="D317" s="69"/>
      <c r="E317" s="69"/>
      <c r="F317" s="69"/>
      <c r="G317" s="69"/>
      <c r="H317" s="69"/>
      <c r="I317" s="69"/>
      <c r="J317" s="69"/>
    </row>
    <row r="318" spans="3:10" ht="33" customHeight="1">
      <c r="C318" s="69"/>
      <c r="D318" s="69"/>
      <c r="E318" s="69"/>
      <c r="F318" s="69"/>
      <c r="G318" s="69"/>
      <c r="H318" s="69"/>
      <c r="I318" s="69"/>
      <c r="J318" s="69"/>
    </row>
    <row r="319" spans="3:10" ht="33" customHeight="1">
      <c r="C319" s="69"/>
      <c r="D319" s="69"/>
      <c r="E319" s="69"/>
      <c r="F319" s="69"/>
      <c r="G319" s="69"/>
      <c r="H319" s="69"/>
      <c r="I319" s="69"/>
      <c r="J319" s="69"/>
    </row>
    <row r="320" spans="3:10" ht="33" customHeight="1">
      <c r="C320" s="69"/>
      <c r="D320" s="69"/>
      <c r="E320" s="69"/>
      <c r="F320" s="69"/>
      <c r="G320" s="69"/>
      <c r="H320" s="69"/>
      <c r="I320" s="69"/>
      <c r="J320" s="69"/>
    </row>
    <row r="321" spans="3:10" ht="33" customHeight="1">
      <c r="C321" s="69"/>
      <c r="D321" s="69"/>
      <c r="E321" s="69"/>
      <c r="F321" s="69"/>
      <c r="G321" s="69"/>
      <c r="H321" s="69"/>
      <c r="I321" s="69"/>
      <c r="J321" s="69"/>
    </row>
    <row r="322" spans="3:10" ht="33" customHeight="1">
      <c r="C322" s="69"/>
      <c r="D322" s="69"/>
      <c r="E322" s="69"/>
      <c r="F322" s="69"/>
      <c r="G322" s="69"/>
      <c r="H322" s="69"/>
      <c r="I322" s="69"/>
      <c r="J322" s="69"/>
    </row>
    <row r="323" spans="3:10" ht="33" customHeight="1">
      <c r="C323" s="69"/>
      <c r="D323" s="69"/>
      <c r="E323" s="69"/>
      <c r="F323" s="69"/>
      <c r="G323" s="69"/>
      <c r="H323" s="69"/>
      <c r="I323" s="69"/>
      <c r="J323" s="69"/>
    </row>
    <row r="324" spans="3:10" ht="33" customHeight="1">
      <c r="C324" s="69"/>
      <c r="D324" s="69"/>
      <c r="E324" s="69"/>
      <c r="F324" s="69"/>
      <c r="G324" s="69"/>
      <c r="H324" s="69"/>
      <c r="I324" s="69"/>
      <c r="J324" s="69"/>
    </row>
    <row r="325" spans="3:10" ht="33" customHeight="1">
      <c r="C325" s="69"/>
      <c r="D325" s="69"/>
      <c r="E325" s="69"/>
      <c r="F325" s="69"/>
      <c r="G325" s="69"/>
      <c r="H325" s="69"/>
      <c r="I325" s="69"/>
      <c r="J325" s="69"/>
    </row>
    <row r="326" spans="3:10" ht="33" customHeight="1">
      <c r="C326" s="69"/>
      <c r="D326" s="69"/>
      <c r="E326" s="69"/>
      <c r="F326" s="69"/>
      <c r="G326" s="69"/>
      <c r="H326" s="69"/>
      <c r="I326" s="69"/>
      <c r="J326" s="69"/>
    </row>
    <row r="327" spans="3:10" ht="33" customHeight="1">
      <c r="C327" s="69"/>
      <c r="D327" s="69"/>
      <c r="E327" s="69"/>
      <c r="F327" s="69"/>
      <c r="G327" s="69"/>
      <c r="H327" s="69"/>
      <c r="I327" s="69"/>
      <c r="J327" s="69"/>
    </row>
    <row r="328" spans="3:10" ht="33" customHeight="1">
      <c r="C328" s="69"/>
      <c r="D328" s="69"/>
      <c r="E328" s="69"/>
      <c r="F328" s="69"/>
      <c r="G328" s="69"/>
      <c r="H328" s="69"/>
      <c r="I328" s="69"/>
      <c r="J328" s="69"/>
    </row>
    <row r="329" spans="3:10" ht="33" customHeight="1">
      <c r="C329" s="69"/>
      <c r="D329" s="69"/>
      <c r="E329" s="69"/>
      <c r="F329" s="69"/>
      <c r="G329" s="69"/>
      <c r="H329" s="69"/>
      <c r="I329" s="69"/>
      <c r="J329" s="69"/>
    </row>
    <row r="330" spans="3:10" ht="33" customHeight="1">
      <c r="C330" s="69"/>
      <c r="D330" s="69"/>
      <c r="E330" s="69"/>
      <c r="F330" s="69"/>
      <c r="G330" s="69"/>
      <c r="H330" s="69"/>
      <c r="I330" s="69"/>
      <c r="J330" s="69"/>
    </row>
    <row r="331" spans="3:10" ht="33" customHeight="1">
      <c r="C331" s="69"/>
      <c r="D331" s="69"/>
      <c r="E331" s="69"/>
      <c r="F331" s="69"/>
      <c r="G331" s="69"/>
      <c r="H331" s="69"/>
      <c r="I331" s="69"/>
      <c r="J331" s="69"/>
    </row>
    <row r="332" spans="3:10" ht="33" customHeight="1">
      <c r="C332" s="69"/>
      <c r="D332" s="69"/>
      <c r="E332" s="69"/>
      <c r="F332" s="69"/>
      <c r="G332" s="69"/>
      <c r="H332" s="69"/>
      <c r="I332" s="69"/>
      <c r="J332" s="69"/>
    </row>
    <row r="333" spans="3:10" ht="33" customHeight="1">
      <c r="C333" s="69"/>
      <c r="D333" s="69"/>
      <c r="E333" s="69"/>
      <c r="F333" s="69"/>
      <c r="G333" s="69"/>
      <c r="H333" s="69"/>
      <c r="I333" s="69"/>
      <c r="J333" s="69"/>
    </row>
    <row r="334" spans="3:10" ht="33" customHeight="1">
      <c r="C334" s="69"/>
      <c r="D334" s="69"/>
      <c r="E334" s="69"/>
      <c r="F334" s="69"/>
      <c r="G334" s="69"/>
      <c r="H334" s="69"/>
      <c r="I334" s="69"/>
      <c r="J334" s="69"/>
    </row>
    <row r="335" spans="3:10" ht="33" customHeight="1">
      <c r="C335" s="69"/>
      <c r="D335" s="69"/>
      <c r="E335" s="69"/>
      <c r="F335" s="69"/>
      <c r="G335" s="69"/>
      <c r="H335" s="69"/>
      <c r="I335" s="69"/>
      <c r="J335" s="69"/>
    </row>
    <row r="336" spans="3:10" ht="33" customHeight="1">
      <c r="C336" s="69"/>
      <c r="D336" s="69"/>
      <c r="E336" s="69"/>
      <c r="F336" s="69"/>
      <c r="G336" s="69"/>
      <c r="H336" s="69"/>
      <c r="I336" s="69"/>
      <c r="J336" s="69"/>
    </row>
    <row r="337" spans="3:10" ht="33" customHeight="1">
      <c r="C337" s="69"/>
      <c r="D337" s="69"/>
      <c r="E337" s="69"/>
      <c r="F337" s="69"/>
      <c r="G337" s="69"/>
      <c r="H337" s="69"/>
      <c r="I337" s="69"/>
      <c r="J337" s="69"/>
    </row>
    <row r="338" spans="3:10" ht="33" customHeight="1">
      <c r="C338" s="69"/>
      <c r="D338" s="69"/>
      <c r="E338" s="69"/>
      <c r="F338" s="69"/>
      <c r="G338" s="69"/>
      <c r="H338" s="69"/>
      <c r="I338" s="69"/>
      <c r="J338" s="69"/>
    </row>
    <row r="339" spans="3:10" ht="33" customHeight="1">
      <c r="C339" s="69"/>
      <c r="D339" s="69"/>
      <c r="E339" s="69"/>
      <c r="F339" s="69"/>
      <c r="G339" s="69"/>
      <c r="H339" s="69"/>
      <c r="I339" s="69"/>
      <c r="J339" s="69"/>
    </row>
    <row r="340" spans="3:10" ht="33" customHeight="1">
      <c r="C340" s="69"/>
      <c r="D340" s="69"/>
      <c r="E340" s="69"/>
      <c r="F340" s="69"/>
      <c r="G340" s="69"/>
      <c r="H340" s="69"/>
      <c r="I340" s="69"/>
      <c r="J340" s="69"/>
    </row>
    <row r="341" spans="3:10" ht="33" customHeight="1">
      <c r="C341" s="69"/>
      <c r="D341" s="69"/>
      <c r="E341" s="69"/>
      <c r="F341" s="69"/>
      <c r="G341" s="69"/>
      <c r="H341" s="69"/>
      <c r="I341" s="69"/>
      <c r="J341" s="69"/>
    </row>
    <row r="342" spans="3:10" ht="33" customHeight="1">
      <c r="C342" s="69"/>
      <c r="D342" s="69"/>
      <c r="E342" s="69"/>
      <c r="F342" s="69"/>
      <c r="G342" s="69"/>
      <c r="H342" s="69"/>
      <c r="I342" s="69"/>
      <c r="J342" s="69"/>
    </row>
    <row r="343" spans="3:10" ht="33" customHeight="1">
      <c r="C343" s="69"/>
      <c r="D343" s="69"/>
      <c r="E343" s="69"/>
      <c r="F343" s="69"/>
      <c r="G343" s="69"/>
      <c r="H343" s="69"/>
      <c r="I343" s="69"/>
      <c r="J343" s="69"/>
    </row>
    <row r="344" spans="3:10" ht="33" customHeight="1">
      <c r="C344" s="69"/>
      <c r="D344" s="69"/>
      <c r="E344" s="69"/>
      <c r="F344" s="69"/>
      <c r="G344" s="69"/>
      <c r="H344" s="69"/>
      <c r="I344" s="69"/>
      <c r="J344" s="69"/>
    </row>
    <row r="345" spans="3:10" ht="33" customHeight="1">
      <c r="C345" s="69"/>
      <c r="D345" s="69"/>
      <c r="E345" s="69"/>
      <c r="F345" s="69"/>
      <c r="G345" s="69"/>
      <c r="H345" s="69"/>
      <c r="I345" s="69"/>
      <c r="J345" s="69"/>
    </row>
    <row r="346" spans="3:10" ht="33" customHeight="1">
      <c r="C346" s="69"/>
      <c r="D346" s="69"/>
      <c r="E346" s="69"/>
      <c r="F346" s="69"/>
      <c r="G346" s="69"/>
      <c r="H346" s="69"/>
      <c r="I346" s="69"/>
      <c r="J346" s="69"/>
    </row>
    <row r="347" spans="3:10" ht="33" customHeight="1">
      <c r="C347" s="69"/>
      <c r="D347" s="69"/>
      <c r="E347" s="69"/>
      <c r="F347" s="69"/>
      <c r="G347" s="69"/>
      <c r="H347" s="69"/>
      <c r="I347" s="69"/>
      <c r="J347" s="69"/>
    </row>
    <row r="348" spans="3:10" ht="33" customHeight="1">
      <c r="C348" s="69"/>
      <c r="D348" s="69"/>
      <c r="E348" s="69"/>
      <c r="F348" s="69"/>
      <c r="G348" s="69"/>
      <c r="H348" s="69"/>
      <c r="I348" s="69"/>
      <c r="J348" s="69"/>
    </row>
    <row r="349" spans="3:10" ht="33" customHeight="1">
      <c r="C349" s="69"/>
      <c r="D349" s="69"/>
      <c r="E349" s="69"/>
      <c r="F349" s="69"/>
      <c r="G349" s="69"/>
      <c r="H349" s="69"/>
      <c r="I349" s="69"/>
      <c r="J349" s="69"/>
    </row>
    <row r="350" spans="3:10" ht="33" customHeight="1">
      <c r="C350" s="69"/>
      <c r="D350" s="69"/>
      <c r="E350" s="69"/>
      <c r="F350" s="69"/>
      <c r="G350" s="69"/>
      <c r="H350" s="69"/>
      <c r="I350" s="69"/>
      <c r="J350" s="69"/>
    </row>
    <row r="351" spans="3:10" ht="33" customHeight="1">
      <c r="C351" s="69"/>
      <c r="D351" s="69"/>
      <c r="E351" s="69"/>
      <c r="F351" s="69"/>
      <c r="G351" s="69"/>
      <c r="H351" s="69"/>
      <c r="I351" s="69"/>
      <c r="J351" s="69"/>
    </row>
    <row r="352" spans="3:10" ht="33" customHeight="1">
      <c r="C352" s="69"/>
      <c r="D352" s="69"/>
      <c r="E352" s="69"/>
      <c r="F352" s="69"/>
      <c r="G352" s="69"/>
      <c r="H352" s="69"/>
      <c r="I352" s="69"/>
      <c r="J352" s="69"/>
    </row>
    <row r="353" spans="3:10" ht="33" customHeight="1">
      <c r="C353" s="69"/>
      <c r="D353" s="69"/>
      <c r="E353" s="69"/>
      <c r="F353" s="69"/>
      <c r="G353" s="69"/>
      <c r="H353" s="69"/>
      <c r="I353" s="69"/>
      <c r="J353" s="69"/>
    </row>
    <row r="354" spans="3:10" ht="33" customHeight="1">
      <c r="C354" s="69"/>
      <c r="D354" s="69"/>
      <c r="E354" s="69"/>
      <c r="F354" s="69"/>
      <c r="G354" s="69"/>
      <c r="H354" s="69"/>
      <c r="I354" s="69"/>
      <c r="J354" s="69"/>
    </row>
  </sheetData>
  <autoFilter ref="A7:R10"/>
  <mergeCells count="17">
    <mergeCell ref="A1:N1"/>
    <mergeCell ref="L3:N3"/>
    <mergeCell ref="L4:N4"/>
    <mergeCell ref="L5:N5"/>
    <mergeCell ref="A4:H4"/>
    <mergeCell ref="A5:H5"/>
    <mergeCell ref="J6:J7"/>
    <mergeCell ref="K6:M6"/>
    <mergeCell ref="N6:N7"/>
    <mergeCell ref="A10:B10"/>
    <mergeCell ref="C10:F10"/>
    <mergeCell ref="I6:I7"/>
    <mergeCell ref="A6:A7"/>
    <mergeCell ref="B6:B7"/>
    <mergeCell ref="C6:F6"/>
    <mergeCell ref="G6:G7"/>
    <mergeCell ref="H6:H7"/>
  </mergeCells>
  <phoneticPr fontId="2" type="noConversion"/>
  <printOptions horizontalCentered="1"/>
  <pageMargins left="0.78740157480314965" right="0.39370078740157483" top="0.74803149606299213" bottom="0.39370078740157483" header="0.31496062992125984" footer="0.15748031496062992"/>
  <pageSetup paperSize="8" orientation="landscape" verticalDpi="300" r:id="rId1"/>
  <headerFooter alignWithMargins="0">
    <oddFooter>&amp;C
&amp;P/&amp;N&amp;R&amp;"돋움,굵게"(주)한국자연환경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6"/>
  <sheetViews>
    <sheetView topLeftCell="C1" zoomScaleNormal="100" zoomScaleSheetLayoutView="85" workbookViewId="0">
      <pane ySplit="5" topLeftCell="A6" activePane="bottomLeft" state="frozen"/>
      <selection pane="bottomLeft" activeCell="I16" sqref="I16"/>
    </sheetView>
  </sheetViews>
  <sheetFormatPr defaultColWidth="7.25" defaultRowHeight="14.25" customHeight="1"/>
  <cols>
    <col min="1" max="1" width="7.75" style="5" customWidth="1"/>
    <col min="2" max="4" width="8.25" style="5" customWidth="1"/>
    <col min="5" max="6" width="8.75" style="23" customWidth="1"/>
    <col min="7" max="8" width="12" style="9" bestFit="1" customWidth="1"/>
    <col min="9" max="9" width="12.5" style="9" bestFit="1" customWidth="1"/>
    <col min="10" max="10" width="12.5" style="9" customWidth="1"/>
    <col min="11" max="11" width="12.25" style="5" customWidth="1"/>
    <col min="12" max="12" width="16.75" style="5" customWidth="1"/>
    <col min="13" max="13" width="30.75" style="5" customWidth="1"/>
    <col min="14" max="14" width="17.375" style="9" bestFit="1" customWidth="1"/>
    <col min="15" max="15" width="31" style="8" customWidth="1"/>
    <col min="16" max="16" width="11" style="5" bestFit="1" customWidth="1"/>
    <col min="17" max="17" width="11.75" style="5" hidden="1" customWidth="1"/>
    <col min="18" max="18" width="20.5" style="8" hidden="1" customWidth="1"/>
    <col min="19" max="16384" width="7.25" style="9"/>
  </cols>
  <sheetData>
    <row r="1" spans="1:18" s="3" customFormat="1" ht="25.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1"/>
      <c r="R1" s="2"/>
    </row>
    <row r="2" spans="1:18" ht="15" customHeight="1">
      <c r="A2" s="82" t="s">
        <v>19</v>
      </c>
      <c r="B2" s="82"/>
      <c r="C2" s="82"/>
      <c r="D2" s="82"/>
      <c r="E2" s="82"/>
      <c r="F2" s="82"/>
      <c r="G2" s="82"/>
      <c r="H2" s="82"/>
      <c r="I2" s="4"/>
      <c r="J2" s="4"/>
      <c r="K2" s="4"/>
      <c r="L2" s="4"/>
      <c r="M2" s="4"/>
      <c r="N2" s="4"/>
      <c r="O2" s="4"/>
    </row>
    <row r="3" spans="1:18" ht="15" customHeight="1">
      <c r="A3" s="82" t="s">
        <v>20</v>
      </c>
      <c r="B3" s="82"/>
      <c r="C3" s="82"/>
      <c r="D3" s="82"/>
      <c r="E3" s="82"/>
      <c r="F3" s="82"/>
      <c r="G3" s="82"/>
      <c r="H3" s="82"/>
      <c r="I3" s="4"/>
      <c r="J3" s="4"/>
      <c r="K3" s="4"/>
      <c r="L3" s="4"/>
      <c r="M3" s="4"/>
      <c r="N3" s="4"/>
      <c r="O3" s="4"/>
    </row>
    <row r="4" spans="1:18" s="5" customFormat="1" ht="30" customHeight="1">
      <c r="A4" s="85" t="s">
        <v>1</v>
      </c>
      <c r="B4" s="89" t="s">
        <v>271</v>
      </c>
      <c r="C4" s="90" t="s">
        <v>3</v>
      </c>
      <c r="D4" s="90"/>
      <c r="E4" s="90" t="s">
        <v>4</v>
      </c>
      <c r="F4" s="90"/>
      <c r="G4" s="86" t="s">
        <v>299</v>
      </c>
      <c r="H4" s="91" t="s">
        <v>297</v>
      </c>
      <c r="I4" s="92"/>
      <c r="J4" s="93"/>
      <c r="K4" s="90" t="s">
        <v>6</v>
      </c>
      <c r="L4" s="94" t="s">
        <v>301</v>
      </c>
      <c r="M4" s="95"/>
      <c r="N4" s="85" t="s">
        <v>300</v>
      </c>
      <c r="O4" s="85"/>
      <c r="P4" s="85" t="s">
        <v>9</v>
      </c>
      <c r="Q4" s="83" t="s">
        <v>10</v>
      </c>
      <c r="R4" s="84" t="s">
        <v>11</v>
      </c>
    </row>
    <row r="5" spans="1:18" s="5" customFormat="1" ht="30" customHeight="1">
      <c r="A5" s="85"/>
      <c r="B5" s="85"/>
      <c r="C5" s="37" t="s">
        <v>12</v>
      </c>
      <c r="D5" s="37" t="s">
        <v>13</v>
      </c>
      <c r="E5" s="37" t="s">
        <v>274</v>
      </c>
      <c r="F5" s="37" t="s">
        <v>275</v>
      </c>
      <c r="G5" s="87"/>
      <c r="H5" s="39" t="s">
        <v>272</v>
      </c>
      <c r="I5" s="39" t="s">
        <v>273</v>
      </c>
      <c r="J5" s="39" t="s">
        <v>298</v>
      </c>
      <c r="K5" s="90"/>
      <c r="L5" s="37" t="s">
        <v>302</v>
      </c>
      <c r="M5" s="37" t="s">
        <v>303</v>
      </c>
      <c r="N5" s="37" t="s">
        <v>14</v>
      </c>
      <c r="O5" s="39" t="s">
        <v>15</v>
      </c>
      <c r="P5" s="85"/>
      <c r="Q5" s="83"/>
      <c r="R5" s="84"/>
    </row>
    <row r="6" spans="1:18" s="27" customFormat="1" ht="30" customHeight="1">
      <c r="A6" s="40">
        <v>1</v>
      </c>
      <c r="B6" s="10" t="s">
        <v>21</v>
      </c>
      <c r="C6" s="10" t="s">
        <v>33</v>
      </c>
      <c r="D6" s="10" t="s">
        <v>33</v>
      </c>
      <c r="E6" s="13" t="s">
        <v>137</v>
      </c>
      <c r="F6" s="13" t="s">
        <v>278</v>
      </c>
      <c r="G6" s="24">
        <v>46</v>
      </c>
      <c r="H6" s="24">
        <v>18</v>
      </c>
      <c r="I6" s="24">
        <v>28</v>
      </c>
      <c r="J6" s="24">
        <f>H6+I6</f>
        <v>46</v>
      </c>
      <c r="K6" s="30"/>
      <c r="L6" s="73"/>
      <c r="M6" s="73"/>
      <c r="N6" s="31" t="s">
        <v>582</v>
      </c>
      <c r="O6" s="32" t="s">
        <v>449</v>
      </c>
      <c r="P6" s="28"/>
      <c r="Q6" s="25"/>
      <c r="R6" s="26"/>
    </row>
    <row r="7" spans="1:18" s="27" customFormat="1" ht="30" customHeight="1">
      <c r="A7" s="28">
        <v>2</v>
      </c>
      <c r="B7" s="10" t="s">
        <v>21</v>
      </c>
      <c r="C7" s="10" t="s">
        <v>36</v>
      </c>
      <c r="D7" s="10" t="s">
        <v>36</v>
      </c>
      <c r="E7" s="13" t="s">
        <v>137</v>
      </c>
      <c r="F7" s="13" t="s">
        <v>278</v>
      </c>
      <c r="G7" s="24">
        <v>3</v>
      </c>
      <c r="H7" s="24">
        <v>3</v>
      </c>
      <c r="I7" s="24"/>
      <c r="J7" s="24">
        <f t="shared" ref="J7:J25" si="0">H7+I7</f>
        <v>3</v>
      </c>
      <c r="K7" s="30"/>
      <c r="L7" s="73"/>
      <c r="M7" s="73"/>
      <c r="N7" s="31" t="s">
        <v>583</v>
      </c>
      <c r="O7" s="32" t="s">
        <v>456</v>
      </c>
      <c r="P7" s="28"/>
      <c r="Q7" s="25"/>
      <c r="R7" s="26"/>
    </row>
    <row r="8" spans="1:18" s="27" customFormat="1" ht="30" customHeight="1">
      <c r="A8" s="40">
        <v>3</v>
      </c>
      <c r="B8" s="10" t="s">
        <v>21</v>
      </c>
      <c r="C8" s="10">
        <v>169</v>
      </c>
      <c r="D8" s="10">
        <v>169</v>
      </c>
      <c r="E8" s="13" t="s">
        <v>142</v>
      </c>
      <c r="F8" s="13" t="s">
        <v>281</v>
      </c>
      <c r="G8" s="24">
        <v>430</v>
      </c>
      <c r="H8" s="24">
        <v>430</v>
      </c>
      <c r="I8" s="24"/>
      <c r="J8" s="24">
        <f t="shared" si="0"/>
        <v>430</v>
      </c>
      <c r="K8" s="30"/>
      <c r="L8" s="73"/>
      <c r="M8" s="73"/>
      <c r="N8" s="31" t="s">
        <v>584</v>
      </c>
      <c r="O8" s="32" t="s">
        <v>458</v>
      </c>
      <c r="P8" s="28"/>
      <c r="Q8" s="25"/>
      <c r="R8" s="26"/>
    </row>
    <row r="9" spans="1:18" s="27" customFormat="1" ht="30" customHeight="1">
      <c r="A9" s="28">
        <v>4</v>
      </c>
      <c r="B9" s="10" t="s">
        <v>21</v>
      </c>
      <c r="C9" s="10" t="s">
        <v>37</v>
      </c>
      <c r="D9" s="10" t="s">
        <v>37</v>
      </c>
      <c r="E9" s="13" t="s">
        <v>142</v>
      </c>
      <c r="F9" s="13" t="s">
        <v>281</v>
      </c>
      <c r="G9" s="24">
        <v>1434</v>
      </c>
      <c r="H9" s="24">
        <v>1434</v>
      </c>
      <c r="I9" s="24"/>
      <c r="J9" s="24">
        <f t="shared" si="0"/>
        <v>1434</v>
      </c>
      <c r="K9" s="30"/>
      <c r="L9" s="73"/>
      <c r="M9" s="73"/>
      <c r="N9" s="31" t="s">
        <v>585</v>
      </c>
      <c r="O9" s="32" t="s">
        <v>460</v>
      </c>
      <c r="P9" s="28"/>
      <c r="Q9" s="25"/>
      <c r="R9" s="26"/>
    </row>
    <row r="10" spans="1:18" s="27" customFormat="1" ht="30" customHeight="1">
      <c r="A10" s="40">
        <v>5</v>
      </c>
      <c r="B10" s="10" t="s">
        <v>21</v>
      </c>
      <c r="C10" s="10">
        <v>171</v>
      </c>
      <c r="D10" s="10">
        <v>171</v>
      </c>
      <c r="E10" s="15" t="s">
        <v>137</v>
      </c>
      <c r="F10" s="15" t="s">
        <v>278</v>
      </c>
      <c r="G10" s="24">
        <v>1923</v>
      </c>
      <c r="H10" s="24">
        <v>1884</v>
      </c>
      <c r="I10" s="24">
        <v>39</v>
      </c>
      <c r="J10" s="24">
        <f t="shared" si="0"/>
        <v>1923</v>
      </c>
      <c r="K10" s="30"/>
      <c r="L10" s="73"/>
      <c r="M10" s="73"/>
      <c r="N10" s="31" t="s">
        <v>586</v>
      </c>
      <c r="O10" s="32" t="s">
        <v>469</v>
      </c>
      <c r="P10" s="28"/>
      <c r="Q10" s="25"/>
      <c r="R10" s="26"/>
    </row>
    <row r="11" spans="1:18" s="27" customFormat="1" ht="30" customHeight="1">
      <c r="A11" s="28">
        <v>6</v>
      </c>
      <c r="B11" s="10" t="s">
        <v>21</v>
      </c>
      <c r="C11" s="10">
        <v>172</v>
      </c>
      <c r="D11" s="10">
        <v>172</v>
      </c>
      <c r="E11" s="15" t="s">
        <v>137</v>
      </c>
      <c r="F11" s="15" t="s">
        <v>278</v>
      </c>
      <c r="G11" s="24">
        <v>2089</v>
      </c>
      <c r="H11" s="24">
        <v>1969</v>
      </c>
      <c r="I11" s="24">
        <v>120</v>
      </c>
      <c r="J11" s="24">
        <f t="shared" si="0"/>
        <v>2089</v>
      </c>
      <c r="K11" s="30"/>
      <c r="L11" s="73"/>
      <c r="M11" s="73"/>
      <c r="N11" s="31" t="s">
        <v>587</v>
      </c>
      <c r="O11" s="32" t="s">
        <v>471</v>
      </c>
      <c r="P11" s="28"/>
      <c r="Q11" s="25"/>
      <c r="R11" s="26"/>
    </row>
    <row r="12" spans="1:18" s="27" customFormat="1" ht="30" customHeight="1">
      <c r="A12" s="40">
        <v>7</v>
      </c>
      <c r="B12" s="10" t="s">
        <v>21</v>
      </c>
      <c r="C12" s="10">
        <v>174</v>
      </c>
      <c r="D12" s="10">
        <v>174</v>
      </c>
      <c r="E12" s="16" t="s">
        <v>137</v>
      </c>
      <c r="F12" s="16" t="s">
        <v>278</v>
      </c>
      <c r="G12" s="24">
        <v>1831</v>
      </c>
      <c r="H12" s="24">
        <v>1831</v>
      </c>
      <c r="I12" s="24"/>
      <c r="J12" s="24">
        <f t="shared" si="0"/>
        <v>1831</v>
      </c>
      <c r="K12" s="30"/>
      <c r="L12" s="73"/>
      <c r="M12" s="73"/>
      <c r="N12" s="31" t="s">
        <v>587</v>
      </c>
      <c r="O12" s="32" t="s">
        <v>472</v>
      </c>
      <c r="P12" s="28"/>
      <c r="Q12" s="25"/>
      <c r="R12" s="26"/>
    </row>
    <row r="13" spans="1:18" s="27" customFormat="1" ht="30" customHeight="1">
      <c r="A13" s="28">
        <v>8</v>
      </c>
      <c r="B13" s="10" t="s">
        <v>21</v>
      </c>
      <c r="C13" s="10">
        <v>180</v>
      </c>
      <c r="D13" s="10">
        <v>180</v>
      </c>
      <c r="E13" s="19" t="s">
        <v>137</v>
      </c>
      <c r="F13" s="19" t="s">
        <v>281</v>
      </c>
      <c r="G13" s="24">
        <v>1246</v>
      </c>
      <c r="H13" s="24">
        <v>1246</v>
      </c>
      <c r="I13" s="24"/>
      <c r="J13" s="24">
        <f t="shared" si="0"/>
        <v>1246</v>
      </c>
      <c r="K13" s="30"/>
      <c r="L13" s="73"/>
      <c r="M13" s="73"/>
      <c r="N13" s="31" t="s">
        <v>588</v>
      </c>
      <c r="O13" s="32" t="s">
        <v>488</v>
      </c>
      <c r="P13" s="28"/>
      <c r="Q13" s="25"/>
      <c r="R13" s="26"/>
    </row>
    <row r="14" spans="1:18" s="27" customFormat="1" ht="30" customHeight="1">
      <c r="A14" s="40">
        <v>9</v>
      </c>
      <c r="B14" s="10" t="s">
        <v>21</v>
      </c>
      <c r="C14" s="10" t="s">
        <v>43</v>
      </c>
      <c r="D14" s="10" t="s">
        <v>43</v>
      </c>
      <c r="E14" s="13" t="s">
        <v>137</v>
      </c>
      <c r="F14" s="13" t="s">
        <v>278</v>
      </c>
      <c r="G14" s="24">
        <v>790</v>
      </c>
      <c r="H14" s="24">
        <v>790</v>
      </c>
      <c r="I14" s="24"/>
      <c r="J14" s="24">
        <f t="shared" si="0"/>
        <v>790</v>
      </c>
      <c r="K14" s="30"/>
      <c r="L14" s="73"/>
      <c r="M14" s="73"/>
      <c r="N14" s="31" t="s">
        <v>589</v>
      </c>
      <c r="O14" s="32" t="s">
        <v>490</v>
      </c>
      <c r="P14" s="42"/>
      <c r="Q14" s="25"/>
      <c r="R14" s="26"/>
    </row>
    <row r="15" spans="1:18" s="27" customFormat="1" ht="30" customHeight="1">
      <c r="A15" s="28">
        <v>10</v>
      </c>
      <c r="B15" s="10" t="s">
        <v>21</v>
      </c>
      <c r="C15" s="10" t="s">
        <v>45</v>
      </c>
      <c r="D15" s="10" t="s">
        <v>45</v>
      </c>
      <c r="E15" s="13" t="s">
        <v>137</v>
      </c>
      <c r="F15" s="13" t="s">
        <v>278</v>
      </c>
      <c r="G15" s="24">
        <v>1131</v>
      </c>
      <c r="H15" s="24">
        <v>1131</v>
      </c>
      <c r="I15" s="24"/>
      <c r="J15" s="24">
        <f t="shared" si="0"/>
        <v>1131</v>
      </c>
      <c r="K15" s="30"/>
      <c r="L15" s="73"/>
      <c r="M15" s="73"/>
      <c r="N15" s="31" t="s">
        <v>589</v>
      </c>
      <c r="O15" s="32" t="s">
        <v>490</v>
      </c>
      <c r="P15" s="42"/>
      <c r="Q15" s="25"/>
      <c r="R15" s="26"/>
    </row>
    <row r="16" spans="1:18" s="27" customFormat="1" ht="30" customHeight="1">
      <c r="A16" s="40">
        <v>11</v>
      </c>
      <c r="B16" s="10" t="s">
        <v>21</v>
      </c>
      <c r="C16" s="10">
        <v>189</v>
      </c>
      <c r="D16" s="10">
        <v>189</v>
      </c>
      <c r="E16" s="13" t="s">
        <v>137</v>
      </c>
      <c r="F16" s="13" t="s">
        <v>281</v>
      </c>
      <c r="G16" s="24">
        <v>1075</v>
      </c>
      <c r="H16" s="24">
        <v>1075</v>
      </c>
      <c r="I16" s="24"/>
      <c r="J16" s="24">
        <f t="shared" si="0"/>
        <v>1075</v>
      </c>
      <c r="K16" s="30"/>
      <c r="L16" s="73" t="s">
        <v>590</v>
      </c>
      <c r="M16" s="74" t="s">
        <v>591</v>
      </c>
      <c r="N16" s="31" t="s">
        <v>592</v>
      </c>
      <c r="O16" s="32" t="s">
        <v>492</v>
      </c>
      <c r="P16" s="28"/>
      <c r="Q16" s="25"/>
      <c r="R16" s="26"/>
    </row>
    <row r="17" spans="1:18" s="27" customFormat="1" ht="30" customHeight="1">
      <c r="A17" s="28">
        <v>12</v>
      </c>
      <c r="B17" s="10" t="s">
        <v>21</v>
      </c>
      <c r="C17" s="10" t="s">
        <v>54</v>
      </c>
      <c r="D17" s="10" t="s">
        <v>54</v>
      </c>
      <c r="E17" s="13" t="s">
        <v>137</v>
      </c>
      <c r="F17" s="13" t="s">
        <v>278</v>
      </c>
      <c r="G17" s="24">
        <v>5025</v>
      </c>
      <c r="H17" s="24">
        <v>5025</v>
      </c>
      <c r="I17" s="24"/>
      <c r="J17" s="24">
        <f t="shared" si="0"/>
        <v>5025</v>
      </c>
      <c r="K17" s="30"/>
      <c r="L17" s="73" t="s">
        <v>593</v>
      </c>
      <c r="M17" s="75" t="s">
        <v>594</v>
      </c>
      <c r="N17" s="31" t="s">
        <v>595</v>
      </c>
      <c r="O17" s="32" t="s">
        <v>495</v>
      </c>
      <c r="P17" s="28"/>
      <c r="Q17" s="25"/>
      <c r="R17" s="26"/>
    </row>
    <row r="18" spans="1:18" s="27" customFormat="1" ht="30" customHeight="1">
      <c r="A18" s="40">
        <v>13</v>
      </c>
      <c r="B18" s="10" t="s">
        <v>21</v>
      </c>
      <c r="C18" s="10" t="s">
        <v>56</v>
      </c>
      <c r="D18" s="10" t="s">
        <v>56</v>
      </c>
      <c r="E18" s="13" t="s">
        <v>137</v>
      </c>
      <c r="F18" s="13" t="s">
        <v>281</v>
      </c>
      <c r="G18" s="24">
        <v>2453</v>
      </c>
      <c r="H18" s="24">
        <v>2453</v>
      </c>
      <c r="I18" s="24"/>
      <c r="J18" s="24">
        <f t="shared" si="0"/>
        <v>2453</v>
      </c>
      <c r="K18" s="30"/>
      <c r="L18" s="73"/>
      <c r="M18" s="73"/>
      <c r="N18" s="31" t="s">
        <v>596</v>
      </c>
      <c r="O18" s="32" t="s">
        <v>502</v>
      </c>
      <c r="P18" s="28"/>
      <c r="Q18" s="25"/>
      <c r="R18" s="26"/>
    </row>
    <row r="19" spans="1:18" s="27" customFormat="1" ht="30" customHeight="1">
      <c r="A19" s="28">
        <v>14</v>
      </c>
      <c r="B19" s="10" t="s">
        <v>21</v>
      </c>
      <c r="C19" s="10" t="s">
        <v>57</v>
      </c>
      <c r="D19" s="10" t="s">
        <v>57</v>
      </c>
      <c r="E19" s="13" t="s">
        <v>137</v>
      </c>
      <c r="F19" s="13" t="s">
        <v>278</v>
      </c>
      <c r="G19" s="24">
        <v>728</v>
      </c>
      <c r="H19" s="24">
        <v>728</v>
      </c>
      <c r="I19" s="24"/>
      <c r="J19" s="24">
        <f t="shared" si="0"/>
        <v>728</v>
      </c>
      <c r="K19" s="30"/>
      <c r="L19" s="73"/>
      <c r="M19" s="73"/>
      <c r="N19" s="31" t="s">
        <v>597</v>
      </c>
      <c r="O19" s="32" t="s">
        <v>503</v>
      </c>
      <c r="P19" s="28"/>
      <c r="Q19" s="25"/>
      <c r="R19" s="26"/>
    </row>
    <row r="20" spans="1:18" s="27" customFormat="1" ht="30" customHeight="1">
      <c r="A20" s="40">
        <v>15</v>
      </c>
      <c r="B20" s="10" t="s">
        <v>21</v>
      </c>
      <c r="C20" s="10" t="s">
        <v>58</v>
      </c>
      <c r="D20" s="10" t="s">
        <v>58</v>
      </c>
      <c r="E20" s="13" t="s">
        <v>137</v>
      </c>
      <c r="F20" s="13" t="s">
        <v>281</v>
      </c>
      <c r="G20" s="24">
        <v>1005</v>
      </c>
      <c r="H20" s="24">
        <v>1005</v>
      </c>
      <c r="I20" s="24"/>
      <c r="J20" s="24">
        <f t="shared" si="0"/>
        <v>1005</v>
      </c>
      <c r="K20" s="30"/>
      <c r="L20" s="73"/>
      <c r="M20" s="73"/>
      <c r="N20" s="31" t="s">
        <v>598</v>
      </c>
      <c r="O20" s="32" t="s">
        <v>504</v>
      </c>
      <c r="P20" s="28"/>
      <c r="Q20" s="25"/>
      <c r="R20" s="26"/>
    </row>
    <row r="21" spans="1:18" s="27" customFormat="1" ht="30" customHeight="1">
      <c r="A21" s="28">
        <v>16</v>
      </c>
      <c r="B21" s="10" t="s">
        <v>21</v>
      </c>
      <c r="C21" s="10" t="s">
        <v>59</v>
      </c>
      <c r="D21" s="10" t="s">
        <v>59</v>
      </c>
      <c r="E21" s="13" t="s">
        <v>137</v>
      </c>
      <c r="F21" s="13" t="s">
        <v>278</v>
      </c>
      <c r="G21" s="24">
        <v>693</v>
      </c>
      <c r="H21" s="24">
        <v>693</v>
      </c>
      <c r="I21" s="24"/>
      <c r="J21" s="24">
        <f t="shared" si="0"/>
        <v>693</v>
      </c>
      <c r="K21" s="30"/>
      <c r="L21" s="73"/>
      <c r="M21" s="73"/>
      <c r="N21" s="31" t="s">
        <v>599</v>
      </c>
      <c r="O21" s="32" t="s">
        <v>505</v>
      </c>
      <c r="P21" s="28"/>
      <c r="Q21" s="25"/>
      <c r="R21" s="26"/>
    </row>
    <row r="22" spans="1:18" s="27" customFormat="1" ht="30" customHeight="1">
      <c r="A22" s="40">
        <v>17</v>
      </c>
      <c r="B22" s="10" t="s">
        <v>21</v>
      </c>
      <c r="C22" s="10" t="s">
        <v>65</v>
      </c>
      <c r="D22" s="10" t="s">
        <v>65</v>
      </c>
      <c r="E22" s="13" t="s">
        <v>137</v>
      </c>
      <c r="F22" s="13" t="s">
        <v>278</v>
      </c>
      <c r="G22" s="24">
        <v>6255</v>
      </c>
      <c r="H22" s="24">
        <v>6255</v>
      </c>
      <c r="I22" s="24"/>
      <c r="J22" s="24">
        <f t="shared" si="0"/>
        <v>6255</v>
      </c>
      <c r="K22" s="30"/>
      <c r="L22" s="73"/>
      <c r="M22" s="73"/>
      <c r="N22" s="31" t="s">
        <v>600</v>
      </c>
      <c r="O22" s="32" t="s">
        <v>516</v>
      </c>
      <c r="P22" s="28"/>
      <c r="Q22" s="25"/>
      <c r="R22" s="26"/>
    </row>
    <row r="23" spans="1:18" s="27" customFormat="1" ht="30" customHeight="1">
      <c r="A23" s="28">
        <v>18</v>
      </c>
      <c r="B23" s="10" t="s">
        <v>21</v>
      </c>
      <c r="C23" s="10">
        <v>238</v>
      </c>
      <c r="D23" s="10">
        <v>238</v>
      </c>
      <c r="E23" s="13" t="s">
        <v>139</v>
      </c>
      <c r="F23" s="13" t="s">
        <v>281</v>
      </c>
      <c r="G23" s="24">
        <v>301</v>
      </c>
      <c r="H23" s="24">
        <v>301</v>
      </c>
      <c r="I23" s="24"/>
      <c r="J23" s="24">
        <f t="shared" si="0"/>
        <v>301</v>
      </c>
      <c r="K23" s="30"/>
      <c r="L23" s="73"/>
      <c r="M23" s="73"/>
      <c r="N23" s="31" t="s">
        <v>601</v>
      </c>
      <c r="O23" s="32" t="s">
        <v>521</v>
      </c>
      <c r="P23" s="28"/>
      <c r="Q23" s="25"/>
      <c r="R23" s="26"/>
    </row>
    <row r="24" spans="1:18" s="27" customFormat="1" ht="30" customHeight="1">
      <c r="A24" s="40">
        <v>19</v>
      </c>
      <c r="B24" s="10" t="s">
        <v>21</v>
      </c>
      <c r="C24" s="10" t="s">
        <v>127</v>
      </c>
      <c r="D24" s="29" t="s">
        <v>152</v>
      </c>
      <c r="E24" s="11" t="s">
        <v>137</v>
      </c>
      <c r="F24" s="11" t="s">
        <v>278</v>
      </c>
      <c r="G24" s="24">
        <v>1229</v>
      </c>
      <c r="H24" s="24"/>
      <c r="I24" s="24">
        <v>886</v>
      </c>
      <c r="J24" s="24">
        <f t="shared" si="0"/>
        <v>886</v>
      </c>
      <c r="K24" s="30"/>
      <c r="L24" s="73"/>
      <c r="M24" s="73"/>
      <c r="N24" s="31" t="s">
        <v>602</v>
      </c>
      <c r="O24" s="32" t="s">
        <v>579</v>
      </c>
      <c r="P24" s="28"/>
      <c r="Q24" s="25"/>
      <c r="R24" s="26"/>
    </row>
    <row r="25" spans="1:18" s="27" customFormat="1" ht="30" customHeight="1">
      <c r="A25" s="28">
        <v>20</v>
      </c>
      <c r="B25" s="10" t="s">
        <v>21</v>
      </c>
      <c r="C25" s="10" t="s">
        <v>128</v>
      </c>
      <c r="D25" s="29" t="s">
        <v>152</v>
      </c>
      <c r="E25" s="11" t="s">
        <v>137</v>
      </c>
      <c r="F25" s="11" t="s">
        <v>278</v>
      </c>
      <c r="G25" s="24">
        <v>1182</v>
      </c>
      <c r="H25" s="24"/>
      <c r="I25" s="24">
        <v>745</v>
      </c>
      <c r="J25" s="24">
        <f t="shared" si="0"/>
        <v>745</v>
      </c>
      <c r="K25" s="30"/>
      <c r="L25" s="73"/>
      <c r="M25" s="73"/>
      <c r="N25" s="31" t="s">
        <v>602</v>
      </c>
      <c r="O25" s="32" t="s">
        <v>579</v>
      </c>
      <c r="P25" s="28"/>
      <c r="Q25" s="25"/>
      <c r="R25" s="26"/>
    </row>
    <row r="26" spans="1:18" ht="30" customHeight="1">
      <c r="A26" s="85" t="s">
        <v>18</v>
      </c>
      <c r="B26" s="85"/>
      <c r="C26" s="38"/>
      <c r="D26" s="85" t="s">
        <v>296</v>
      </c>
      <c r="E26" s="85"/>
      <c r="F26" s="38"/>
      <c r="G26" s="43"/>
      <c r="H26" s="43"/>
      <c r="I26" s="43"/>
      <c r="J26" s="43">
        <f>SUBTOTAL(9,J6:J25)</f>
        <v>30089</v>
      </c>
      <c r="K26" s="44"/>
      <c r="L26" s="44"/>
      <c r="M26" s="44"/>
      <c r="N26" s="45"/>
      <c r="O26" s="22"/>
      <c r="P26" s="46"/>
      <c r="Q26" s="21"/>
      <c r="R26" s="22"/>
    </row>
  </sheetData>
  <autoFilter ref="A5:V26"/>
  <mergeCells count="17">
    <mergeCell ref="A1:P1"/>
    <mergeCell ref="A2:H2"/>
    <mergeCell ref="A3:H3"/>
    <mergeCell ref="A4:A5"/>
    <mergeCell ref="B4:B5"/>
    <mergeCell ref="C4:D4"/>
    <mergeCell ref="E4:F4"/>
    <mergeCell ref="K4:K5"/>
    <mergeCell ref="H4:J4"/>
    <mergeCell ref="L4:M4"/>
    <mergeCell ref="N4:O4"/>
    <mergeCell ref="P4:P5"/>
    <mergeCell ref="Q4:Q5"/>
    <mergeCell ref="R4:R5"/>
    <mergeCell ref="A26:B26"/>
    <mergeCell ref="D26:E26"/>
    <mergeCell ref="G4:G5"/>
  </mergeCells>
  <phoneticPr fontId="2" type="noConversion"/>
  <pageMargins left="0.78740157480314965" right="0.31496062992125984" top="0.55118110236220474" bottom="0.47244094488188981" header="0.31496062992125984" footer="0.19685039370078741"/>
  <pageSetup paperSize="8" scale="83" fitToHeight="0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06"/>
  <sheetViews>
    <sheetView tabSelected="1" zoomScale="85" zoomScaleNormal="85" zoomScaleSheetLayoutView="85" workbookViewId="0">
      <pane ySplit="5" topLeftCell="A6" activePane="bottomLeft" state="frozen"/>
      <selection pane="bottomLeft" activeCell="G14" sqref="G14:G15"/>
    </sheetView>
  </sheetViews>
  <sheetFormatPr defaultColWidth="7.25" defaultRowHeight="14.25" customHeight="1"/>
  <cols>
    <col min="1" max="1" width="7.75" style="5" customWidth="1"/>
    <col min="2" max="2" width="4.75" style="5" customWidth="1"/>
    <col min="3" max="5" width="8.25" style="5" customWidth="1"/>
    <col min="6" max="7" width="8.75" style="23" customWidth="1"/>
    <col min="8" max="9" width="12" style="9" bestFit="1" customWidth="1"/>
    <col min="10" max="10" width="12.5" style="9" bestFit="1" customWidth="1"/>
    <col min="11" max="11" width="12.25" style="5" customWidth="1"/>
    <col min="12" max="12" width="17.375" style="9" bestFit="1" customWidth="1"/>
    <col min="13" max="13" width="31" style="8" customWidth="1"/>
    <col min="14" max="14" width="15.875" style="5" bestFit="1" customWidth="1"/>
    <col min="15" max="15" width="32" style="6" customWidth="1"/>
    <col min="16" max="16" width="8.75" style="7" bestFit="1" customWidth="1"/>
    <col min="17" max="17" width="11" style="5" bestFit="1" customWidth="1"/>
    <col min="18" max="18" width="11.75" style="5" hidden="1" customWidth="1"/>
    <col min="19" max="19" width="20.5" style="8" hidden="1" customWidth="1"/>
    <col min="20" max="16384" width="7.25" style="9"/>
  </cols>
  <sheetData>
    <row r="1" spans="1:19" s="3" customFormat="1" ht="25.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1"/>
      <c r="S1" s="2"/>
    </row>
    <row r="2" spans="1:19" ht="15" customHeight="1">
      <c r="A2" s="82" t="s">
        <v>19</v>
      </c>
      <c r="B2" s="82"/>
      <c r="C2" s="82"/>
      <c r="D2" s="82"/>
      <c r="E2" s="82"/>
      <c r="F2" s="82"/>
      <c r="G2" s="82"/>
      <c r="H2" s="82"/>
      <c r="I2" s="82"/>
      <c r="J2" s="4"/>
      <c r="K2" s="4"/>
      <c r="L2" s="4"/>
      <c r="M2" s="4"/>
    </row>
    <row r="3" spans="1:19" ht="15" customHeight="1">
      <c r="A3" s="82" t="s">
        <v>20</v>
      </c>
      <c r="B3" s="82"/>
      <c r="C3" s="82"/>
      <c r="D3" s="82"/>
      <c r="E3" s="82"/>
      <c r="F3" s="82"/>
      <c r="G3" s="82"/>
      <c r="H3" s="82"/>
      <c r="I3" s="82"/>
      <c r="J3" s="4"/>
      <c r="K3" s="4"/>
      <c r="L3" s="4"/>
      <c r="M3" s="4"/>
    </row>
    <row r="4" spans="1:19" s="5" customFormat="1" ht="30" customHeight="1">
      <c r="A4" s="85" t="s">
        <v>1</v>
      </c>
      <c r="B4" s="96" t="s">
        <v>2</v>
      </c>
      <c r="C4" s="89" t="s">
        <v>271</v>
      </c>
      <c r="D4" s="90" t="s">
        <v>3</v>
      </c>
      <c r="E4" s="90"/>
      <c r="F4" s="90" t="s">
        <v>4</v>
      </c>
      <c r="G4" s="90"/>
      <c r="H4" s="85" t="s">
        <v>5</v>
      </c>
      <c r="I4" s="85"/>
      <c r="J4" s="85"/>
      <c r="K4" s="90" t="s">
        <v>6</v>
      </c>
      <c r="L4" s="85" t="s">
        <v>7</v>
      </c>
      <c r="M4" s="85"/>
      <c r="N4" s="85" t="s">
        <v>8</v>
      </c>
      <c r="O4" s="85"/>
      <c r="P4" s="36"/>
      <c r="Q4" s="85" t="s">
        <v>9</v>
      </c>
      <c r="R4" s="83" t="s">
        <v>10</v>
      </c>
      <c r="S4" s="84" t="s">
        <v>11</v>
      </c>
    </row>
    <row r="5" spans="1:19" s="5" customFormat="1" ht="30" customHeight="1">
      <c r="A5" s="85"/>
      <c r="B5" s="96"/>
      <c r="C5" s="85"/>
      <c r="D5" s="37" t="s">
        <v>12</v>
      </c>
      <c r="E5" s="37" t="s">
        <v>13</v>
      </c>
      <c r="F5" s="37" t="s">
        <v>274</v>
      </c>
      <c r="G5" s="37" t="s">
        <v>275</v>
      </c>
      <c r="H5" s="38" t="s">
        <v>12</v>
      </c>
      <c r="I5" s="39" t="s">
        <v>272</v>
      </c>
      <c r="J5" s="39" t="s">
        <v>273</v>
      </c>
      <c r="K5" s="90"/>
      <c r="L5" s="37" t="s">
        <v>14</v>
      </c>
      <c r="M5" s="39" t="s">
        <v>15</v>
      </c>
      <c r="N5" s="38" t="s">
        <v>14</v>
      </c>
      <c r="O5" s="36" t="s">
        <v>270</v>
      </c>
      <c r="P5" s="36" t="s">
        <v>16</v>
      </c>
      <c r="Q5" s="85"/>
      <c r="R5" s="83"/>
      <c r="S5" s="84"/>
    </row>
    <row r="6" spans="1:19" s="27" customFormat="1" ht="30" customHeight="1">
      <c r="A6" s="28">
        <v>1</v>
      </c>
      <c r="B6" s="28" t="s">
        <v>150</v>
      </c>
      <c r="C6" s="10" t="s">
        <v>21</v>
      </c>
      <c r="D6" s="10" t="s">
        <v>23</v>
      </c>
      <c r="E6" s="29" t="s">
        <v>151</v>
      </c>
      <c r="F6" s="11" t="s">
        <v>137</v>
      </c>
      <c r="G6" s="11" t="s">
        <v>276</v>
      </c>
      <c r="H6" s="24">
        <v>2835</v>
      </c>
      <c r="I6" s="24">
        <v>1244</v>
      </c>
      <c r="J6" s="24"/>
      <c r="K6" s="30"/>
      <c r="L6" s="31" t="s">
        <v>147</v>
      </c>
      <c r="M6" s="32"/>
      <c r="N6" s="31"/>
      <c r="O6" s="33"/>
      <c r="P6" s="34"/>
      <c r="Q6" s="28"/>
      <c r="R6" s="25"/>
      <c r="S6" s="26"/>
    </row>
    <row r="7" spans="1:19" s="27" customFormat="1" ht="30" customHeight="1">
      <c r="A7" s="28">
        <v>2</v>
      </c>
      <c r="B7" s="28" t="s">
        <v>150</v>
      </c>
      <c r="C7" s="10" t="s">
        <v>21</v>
      </c>
      <c r="D7" s="10" t="s">
        <v>24</v>
      </c>
      <c r="E7" s="29" t="s">
        <v>152</v>
      </c>
      <c r="F7" s="11" t="s">
        <v>137</v>
      </c>
      <c r="G7" s="11" t="s">
        <v>276</v>
      </c>
      <c r="H7" s="24">
        <v>994</v>
      </c>
      <c r="I7" s="24">
        <v>166</v>
      </c>
      <c r="J7" s="24"/>
      <c r="K7" s="30"/>
      <c r="L7" s="31" t="s">
        <v>148</v>
      </c>
      <c r="M7" s="32"/>
      <c r="N7" s="31"/>
      <c r="O7" s="33"/>
      <c r="P7" s="34"/>
      <c r="Q7" s="28"/>
      <c r="R7" s="25"/>
      <c r="S7" s="26"/>
    </row>
    <row r="8" spans="1:19" s="27" customFormat="1" ht="30" customHeight="1">
      <c r="A8" s="28">
        <v>3</v>
      </c>
      <c r="B8" s="28" t="s">
        <v>150</v>
      </c>
      <c r="C8" s="10" t="s">
        <v>21</v>
      </c>
      <c r="D8" s="10" t="s">
        <v>25</v>
      </c>
      <c r="E8" s="29" t="s">
        <v>152</v>
      </c>
      <c r="F8" s="11" t="s">
        <v>137</v>
      </c>
      <c r="G8" s="11" t="s">
        <v>276</v>
      </c>
      <c r="H8" s="24">
        <v>965</v>
      </c>
      <c r="I8" s="24">
        <v>208</v>
      </c>
      <c r="J8" s="24"/>
      <c r="K8" s="30"/>
      <c r="L8" s="31" t="s">
        <v>148</v>
      </c>
      <c r="M8" s="32"/>
      <c r="N8" s="31"/>
      <c r="O8" s="33"/>
      <c r="P8" s="34"/>
      <c r="Q8" s="28"/>
      <c r="R8" s="25"/>
      <c r="S8" s="26"/>
    </row>
    <row r="9" spans="1:19" s="27" customFormat="1" ht="30" customHeight="1">
      <c r="A9" s="28">
        <v>4</v>
      </c>
      <c r="B9" s="28" t="s">
        <v>150</v>
      </c>
      <c r="C9" s="10" t="s">
        <v>21</v>
      </c>
      <c r="D9" s="10" t="s">
        <v>26</v>
      </c>
      <c r="E9" s="10" t="s">
        <v>26</v>
      </c>
      <c r="F9" s="13" t="s">
        <v>137</v>
      </c>
      <c r="G9" s="13" t="s">
        <v>276</v>
      </c>
      <c r="H9" s="24">
        <v>44</v>
      </c>
      <c r="I9" s="24">
        <v>44</v>
      </c>
      <c r="J9" s="24"/>
      <c r="K9" s="30"/>
      <c r="L9" s="31" t="s">
        <v>148</v>
      </c>
      <c r="M9" s="32"/>
      <c r="N9" s="31"/>
      <c r="O9" s="33"/>
      <c r="P9" s="34"/>
      <c r="Q9" s="28"/>
      <c r="R9" s="25"/>
      <c r="S9" s="26"/>
    </row>
    <row r="10" spans="1:19" s="27" customFormat="1" ht="30" customHeight="1">
      <c r="A10" s="28">
        <v>5</v>
      </c>
      <c r="B10" s="28" t="s">
        <v>150</v>
      </c>
      <c r="C10" s="10" t="s">
        <v>21</v>
      </c>
      <c r="D10" s="10" t="s">
        <v>27</v>
      </c>
      <c r="E10" s="29" t="s">
        <v>152</v>
      </c>
      <c r="F10" s="13" t="s">
        <v>137</v>
      </c>
      <c r="G10" s="13" t="s">
        <v>276</v>
      </c>
      <c r="H10" s="24">
        <v>1595</v>
      </c>
      <c r="I10" s="24">
        <v>324</v>
      </c>
      <c r="J10" s="24"/>
      <c r="K10" s="30"/>
      <c r="L10" s="31" t="s">
        <v>148</v>
      </c>
      <c r="M10" s="32"/>
      <c r="N10" s="31"/>
      <c r="O10" s="33"/>
      <c r="P10" s="34"/>
      <c r="Q10" s="28"/>
      <c r="R10" s="25"/>
      <c r="S10" s="26"/>
    </row>
    <row r="11" spans="1:19" s="27" customFormat="1" ht="30" customHeight="1">
      <c r="A11" s="28">
        <v>6</v>
      </c>
      <c r="B11" s="28" t="s">
        <v>150</v>
      </c>
      <c r="C11" s="10" t="s">
        <v>21</v>
      </c>
      <c r="D11" s="10" t="s">
        <v>28</v>
      </c>
      <c r="E11" s="10" t="s">
        <v>28</v>
      </c>
      <c r="F11" s="11" t="s">
        <v>137</v>
      </c>
      <c r="G11" s="11" t="s">
        <v>276</v>
      </c>
      <c r="H11" s="24">
        <v>305</v>
      </c>
      <c r="I11" s="24">
        <v>305</v>
      </c>
      <c r="J11" s="24"/>
      <c r="K11" s="30"/>
      <c r="L11" s="31" t="s">
        <v>148</v>
      </c>
      <c r="M11" s="32"/>
      <c r="N11" s="31"/>
      <c r="O11" s="33"/>
      <c r="P11" s="31"/>
      <c r="Q11" s="28"/>
      <c r="R11" s="25"/>
      <c r="S11" s="26"/>
    </row>
    <row r="12" spans="1:19" s="27" customFormat="1" ht="30" customHeight="1">
      <c r="A12" s="28">
        <v>7</v>
      </c>
      <c r="B12" s="28" t="s">
        <v>150</v>
      </c>
      <c r="C12" s="10" t="s">
        <v>21</v>
      </c>
      <c r="D12" s="10" t="s">
        <v>29</v>
      </c>
      <c r="E12" s="29" t="s">
        <v>152</v>
      </c>
      <c r="F12" s="11" t="s">
        <v>137</v>
      </c>
      <c r="G12" s="11" t="s">
        <v>277</v>
      </c>
      <c r="H12" s="24">
        <v>1713</v>
      </c>
      <c r="I12" s="24">
        <v>259</v>
      </c>
      <c r="J12" s="24"/>
      <c r="K12" s="30"/>
      <c r="L12" s="31" t="s">
        <v>148</v>
      </c>
      <c r="M12" s="32"/>
      <c r="N12" s="31"/>
      <c r="O12" s="33"/>
      <c r="P12" s="31"/>
      <c r="Q12" s="28"/>
      <c r="R12" s="25"/>
      <c r="S12" s="26"/>
    </row>
    <row r="13" spans="1:19" s="27" customFormat="1" ht="30" customHeight="1">
      <c r="A13" s="28">
        <v>8</v>
      </c>
      <c r="B13" s="28" t="s">
        <v>150</v>
      </c>
      <c r="C13" s="10" t="s">
        <v>21</v>
      </c>
      <c r="D13" s="10" t="s">
        <v>30</v>
      </c>
      <c r="E13" s="10" t="s">
        <v>30</v>
      </c>
      <c r="F13" s="13" t="s">
        <v>137</v>
      </c>
      <c r="G13" s="13" t="s">
        <v>276</v>
      </c>
      <c r="H13" s="24">
        <v>363</v>
      </c>
      <c r="I13" s="24">
        <v>363</v>
      </c>
      <c r="J13" s="24"/>
      <c r="K13" s="30"/>
      <c r="L13" s="31" t="s">
        <v>324</v>
      </c>
      <c r="M13" s="32" t="s">
        <v>445</v>
      </c>
      <c r="N13" s="31"/>
      <c r="O13" s="33"/>
      <c r="P13" s="31"/>
      <c r="Q13" s="28"/>
      <c r="R13" s="25"/>
      <c r="S13" s="26"/>
    </row>
    <row r="14" spans="1:19" s="27" customFormat="1" ht="30" customHeight="1">
      <c r="A14" s="28">
        <v>9</v>
      </c>
      <c r="B14" s="28" t="s">
        <v>150</v>
      </c>
      <c r="C14" s="10" t="s">
        <v>21</v>
      </c>
      <c r="D14" s="10" t="s">
        <v>31</v>
      </c>
      <c r="E14" s="29" t="s">
        <v>152</v>
      </c>
      <c r="F14" s="13" t="s">
        <v>137</v>
      </c>
      <c r="G14" s="13" t="s">
        <v>277</v>
      </c>
      <c r="H14" s="24">
        <v>1166</v>
      </c>
      <c r="I14" s="24">
        <v>4</v>
      </c>
      <c r="J14" s="24"/>
      <c r="K14" s="30"/>
      <c r="L14" s="31" t="s">
        <v>148</v>
      </c>
      <c r="M14" s="32"/>
      <c r="N14" s="31"/>
      <c r="O14" s="33"/>
      <c r="P14" s="31"/>
      <c r="Q14" s="28"/>
      <c r="R14" s="25"/>
      <c r="S14" s="26"/>
    </row>
    <row r="15" spans="1:19" s="27" customFormat="1" ht="30" customHeight="1">
      <c r="A15" s="28">
        <v>10</v>
      </c>
      <c r="B15" s="28" t="s">
        <v>150</v>
      </c>
      <c r="C15" s="10" t="s">
        <v>21</v>
      </c>
      <c r="D15" s="10">
        <v>148</v>
      </c>
      <c r="E15" s="10">
        <v>148</v>
      </c>
      <c r="F15" s="13" t="s">
        <v>138</v>
      </c>
      <c r="G15" s="13" t="s">
        <v>146</v>
      </c>
      <c r="H15" s="24">
        <v>4704</v>
      </c>
      <c r="I15" s="24">
        <v>4704</v>
      </c>
      <c r="J15" s="24"/>
      <c r="K15" s="30" t="s">
        <v>216</v>
      </c>
      <c r="L15" s="31" t="s">
        <v>446</v>
      </c>
      <c r="M15" s="32" t="s">
        <v>447</v>
      </c>
      <c r="N15" s="31"/>
      <c r="O15" s="33"/>
      <c r="P15" s="31"/>
      <c r="Q15" s="28"/>
      <c r="R15" s="25"/>
      <c r="S15" s="26"/>
    </row>
    <row r="16" spans="1:19" s="27" customFormat="1" ht="30" customHeight="1">
      <c r="A16" s="30" t="s">
        <v>163</v>
      </c>
      <c r="B16" s="28"/>
      <c r="C16" s="10" t="s">
        <v>21</v>
      </c>
      <c r="D16" s="10">
        <v>148</v>
      </c>
      <c r="E16" s="10">
        <v>148</v>
      </c>
      <c r="F16" s="13" t="s">
        <v>138</v>
      </c>
      <c r="G16" s="13" t="s">
        <v>146</v>
      </c>
      <c r="H16" s="12">
        <v>4704</v>
      </c>
      <c r="I16" s="12">
        <v>4704</v>
      </c>
      <c r="J16" s="12"/>
      <c r="K16" s="30" t="s">
        <v>216</v>
      </c>
      <c r="L16" s="31" t="s">
        <v>325</v>
      </c>
      <c r="M16" s="32" t="s">
        <v>448</v>
      </c>
      <c r="N16" s="31"/>
      <c r="O16" s="33"/>
      <c r="P16" s="31"/>
      <c r="Q16" s="28"/>
      <c r="R16" s="25"/>
      <c r="S16" s="26"/>
    </row>
    <row r="17" spans="1:19" s="27" customFormat="1" ht="30" customHeight="1">
      <c r="A17" s="30" t="s">
        <v>164</v>
      </c>
      <c r="B17" s="28"/>
      <c r="C17" s="10" t="s">
        <v>21</v>
      </c>
      <c r="D17" s="10">
        <v>148</v>
      </c>
      <c r="E17" s="10">
        <v>148</v>
      </c>
      <c r="F17" s="13" t="s">
        <v>138</v>
      </c>
      <c r="G17" s="13" t="s">
        <v>146</v>
      </c>
      <c r="H17" s="12">
        <v>4704</v>
      </c>
      <c r="I17" s="12">
        <v>4704</v>
      </c>
      <c r="J17" s="12"/>
      <c r="K17" s="30" t="s">
        <v>216</v>
      </c>
      <c r="L17" s="31" t="s">
        <v>326</v>
      </c>
      <c r="M17" s="32" t="s">
        <v>448</v>
      </c>
      <c r="N17" s="31"/>
      <c r="O17" s="33"/>
      <c r="P17" s="31"/>
      <c r="Q17" s="28"/>
      <c r="R17" s="25"/>
      <c r="S17" s="26"/>
    </row>
    <row r="18" spans="1:19" s="27" customFormat="1" ht="30" customHeight="1">
      <c r="A18" s="30" t="s">
        <v>165</v>
      </c>
      <c r="B18" s="28"/>
      <c r="C18" s="10" t="s">
        <v>21</v>
      </c>
      <c r="D18" s="10">
        <v>148</v>
      </c>
      <c r="E18" s="10">
        <v>148</v>
      </c>
      <c r="F18" s="13" t="s">
        <v>138</v>
      </c>
      <c r="G18" s="13" t="s">
        <v>146</v>
      </c>
      <c r="H18" s="12">
        <v>4704</v>
      </c>
      <c r="I18" s="12">
        <v>4704</v>
      </c>
      <c r="J18" s="12"/>
      <c r="K18" s="30" t="s">
        <v>216</v>
      </c>
      <c r="L18" s="31" t="s">
        <v>327</v>
      </c>
      <c r="M18" s="32" t="s">
        <v>448</v>
      </c>
      <c r="N18" s="31"/>
      <c r="O18" s="33"/>
      <c r="P18" s="31"/>
      <c r="Q18" s="28"/>
      <c r="R18" s="25"/>
      <c r="S18" s="26"/>
    </row>
    <row r="19" spans="1:19" s="27" customFormat="1" ht="30" customHeight="1">
      <c r="A19" s="28">
        <v>11</v>
      </c>
      <c r="B19" s="28" t="s">
        <v>150</v>
      </c>
      <c r="C19" s="10" t="s">
        <v>21</v>
      </c>
      <c r="D19" s="10" t="s">
        <v>32</v>
      </c>
      <c r="E19" s="29" t="s">
        <v>152</v>
      </c>
      <c r="F19" s="13" t="s">
        <v>138</v>
      </c>
      <c r="G19" s="13" t="s">
        <v>146</v>
      </c>
      <c r="H19" s="24">
        <v>7518</v>
      </c>
      <c r="I19" s="24">
        <v>1794</v>
      </c>
      <c r="J19" s="24"/>
      <c r="K19" s="30"/>
      <c r="L19" s="31" t="s">
        <v>148</v>
      </c>
      <c r="M19" s="32"/>
      <c r="N19" s="31"/>
      <c r="O19" s="33"/>
      <c r="P19" s="31"/>
      <c r="Q19" s="28"/>
      <c r="R19" s="25"/>
      <c r="S19" s="26"/>
    </row>
    <row r="20" spans="1:19" s="27" customFormat="1" ht="30" customHeight="1">
      <c r="A20" s="40">
        <v>12</v>
      </c>
      <c r="B20" s="28" t="s">
        <v>150</v>
      </c>
      <c r="C20" s="10" t="s">
        <v>21</v>
      </c>
      <c r="D20" s="10" t="s">
        <v>33</v>
      </c>
      <c r="E20" s="10" t="s">
        <v>33</v>
      </c>
      <c r="F20" s="13" t="s">
        <v>137</v>
      </c>
      <c r="G20" s="13" t="s">
        <v>278</v>
      </c>
      <c r="H20" s="24">
        <v>46</v>
      </c>
      <c r="I20" s="24">
        <v>18</v>
      </c>
      <c r="J20" s="24">
        <f>H20-I20</f>
        <v>28</v>
      </c>
      <c r="K20" s="30"/>
      <c r="L20" s="31" t="s">
        <v>328</v>
      </c>
      <c r="M20" s="32" t="s">
        <v>449</v>
      </c>
      <c r="N20" s="31"/>
      <c r="O20" s="33"/>
      <c r="P20" s="34"/>
      <c r="Q20" s="28"/>
      <c r="R20" s="25"/>
      <c r="S20" s="26"/>
    </row>
    <row r="21" spans="1:19" s="27" customFormat="1" ht="30" customHeight="1">
      <c r="A21" s="28">
        <v>13</v>
      </c>
      <c r="B21" s="28" t="s">
        <v>150</v>
      </c>
      <c r="C21" s="10" t="s">
        <v>21</v>
      </c>
      <c r="D21" s="10">
        <v>166</v>
      </c>
      <c r="E21" s="10">
        <v>166</v>
      </c>
      <c r="F21" s="13" t="s">
        <v>140</v>
      </c>
      <c r="G21" s="13" t="s">
        <v>279</v>
      </c>
      <c r="H21" s="24">
        <v>1583</v>
      </c>
      <c r="I21" s="24">
        <v>1583</v>
      </c>
      <c r="J21" s="24"/>
      <c r="K21" s="30"/>
      <c r="L21" s="31" t="s">
        <v>329</v>
      </c>
      <c r="M21" s="32" t="s">
        <v>450</v>
      </c>
      <c r="N21" s="31" t="s">
        <v>423</v>
      </c>
      <c r="O21" s="33" t="s">
        <v>451</v>
      </c>
      <c r="P21" s="31" t="s">
        <v>452</v>
      </c>
      <c r="Q21" s="28"/>
      <c r="R21" s="25"/>
      <c r="S21" s="26"/>
    </row>
    <row r="22" spans="1:19" s="27" customFormat="1" ht="30" customHeight="1">
      <c r="A22" s="40">
        <v>14</v>
      </c>
      <c r="B22" s="28" t="s">
        <v>150</v>
      </c>
      <c r="C22" s="10" t="s">
        <v>21</v>
      </c>
      <c r="D22" s="10" t="s">
        <v>34</v>
      </c>
      <c r="E22" s="10" t="s">
        <v>34</v>
      </c>
      <c r="F22" s="13" t="s">
        <v>137</v>
      </c>
      <c r="G22" s="13" t="s">
        <v>276</v>
      </c>
      <c r="H22" s="24">
        <v>638</v>
      </c>
      <c r="I22" s="24">
        <v>607</v>
      </c>
      <c r="J22" s="24">
        <f>H22-I22</f>
        <v>31</v>
      </c>
      <c r="K22" s="30"/>
      <c r="L22" s="31" t="s">
        <v>329</v>
      </c>
      <c r="M22" s="32" t="s">
        <v>450</v>
      </c>
      <c r="N22" s="31" t="s">
        <v>423</v>
      </c>
      <c r="O22" s="33" t="s">
        <v>451</v>
      </c>
      <c r="P22" s="31" t="s">
        <v>453</v>
      </c>
      <c r="Q22" s="28"/>
      <c r="R22" s="25"/>
      <c r="S22" s="26"/>
    </row>
    <row r="23" spans="1:19" s="27" customFormat="1" ht="30" customHeight="1">
      <c r="A23" s="28">
        <v>15</v>
      </c>
      <c r="B23" s="28" t="s">
        <v>150</v>
      </c>
      <c r="C23" s="10" t="s">
        <v>21</v>
      </c>
      <c r="D23" s="10">
        <v>167</v>
      </c>
      <c r="E23" s="10">
        <v>167</v>
      </c>
      <c r="F23" s="11" t="s">
        <v>141</v>
      </c>
      <c r="G23" s="11" t="s">
        <v>280</v>
      </c>
      <c r="H23" s="24">
        <v>1426</v>
      </c>
      <c r="I23" s="24">
        <v>1426</v>
      </c>
      <c r="J23" s="24"/>
      <c r="K23" s="30"/>
      <c r="L23" s="31" t="s">
        <v>330</v>
      </c>
      <c r="M23" s="32" t="s">
        <v>454</v>
      </c>
      <c r="N23" s="31" t="s">
        <v>424</v>
      </c>
      <c r="O23" s="33" t="s">
        <v>455</v>
      </c>
      <c r="P23" s="31" t="s">
        <v>452</v>
      </c>
      <c r="Q23" s="28"/>
      <c r="R23" s="25"/>
      <c r="S23" s="26"/>
    </row>
    <row r="24" spans="1:19" s="27" customFormat="1" ht="30" customHeight="1">
      <c r="A24" s="40">
        <v>16</v>
      </c>
      <c r="B24" s="28" t="s">
        <v>150</v>
      </c>
      <c r="C24" s="10" t="s">
        <v>21</v>
      </c>
      <c r="D24" s="10" t="s">
        <v>35</v>
      </c>
      <c r="E24" s="10" t="s">
        <v>35</v>
      </c>
      <c r="F24" s="14" t="s">
        <v>140</v>
      </c>
      <c r="G24" s="14" t="s">
        <v>279</v>
      </c>
      <c r="H24" s="24">
        <v>497</v>
      </c>
      <c r="I24" s="24">
        <v>497</v>
      </c>
      <c r="J24" s="24"/>
      <c r="K24" s="30"/>
      <c r="L24" s="31" t="s">
        <v>329</v>
      </c>
      <c r="M24" s="32" t="s">
        <v>450</v>
      </c>
      <c r="N24" s="31" t="s">
        <v>423</v>
      </c>
      <c r="O24" s="33" t="s">
        <v>451</v>
      </c>
      <c r="P24" s="31" t="s">
        <v>452</v>
      </c>
      <c r="Q24" s="28"/>
      <c r="R24" s="25"/>
      <c r="S24" s="26"/>
    </row>
    <row r="25" spans="1:19" s="27" customFormat="1" ht="30" customHeight="1">
      <c r="A25" s="28">
        <v>17</v>
      </c>
      <c r="B25" s="28" t="s">
        <v>150</v>
      </c>
      <c r="C25" s="10" t="s">
        <v>21</v>
      </c>
      <c r="D25" s="10" t="s">
        <v>36</v>
      </c>
      <c r="E25" s="10" t="s">
        <v>36</v>
      </c>
      <c r="F25" s="13" t="s">
        <v>137</v>
      </c>
      <c r="G25" s="13" t="s">
        <v>278</v>
      </c>
      <c r="H25" s="24">
        <v>3</v>
      </c>
      <c r="I25" s="24">
        <v>3</v>
      </c>
      <c r="J25" s="24"/>
      <c r="K25" s="30"/>
      <c r="L25" s="31" t="s">
        <v>331</v>
      </c>
      <c r="M25" s="32" t="s">
        <v>456</v>
      </c>
      <c r="N25" s="31" t="s">
        <v>425</v>
      </c>
      <c r="O25" s="33" t="s">
        <v>457</v>
      </c>
      <c r="P25" s="31" t="s">
        <v>453</v>
      </c>
      <c r="Q25" s="28"/>
      <c r="R25" s="25"/>
      <c r="S25" s="26"/>
    </row>
    <row r="26" spans="1:19" s="27" customFormat="1" ht="30" customHeight="1">
      <c r="A26" s="28">
        <v>18</v>
      </c>
      <c r="B26" s="28" t="s">
        <v>150</v>
      </c>
      <c r="C26" s="10" t="s">
        <v>21</v>
      </c>
      <c r="D26" s="10">
        <v>169</v>
      </c>
      <c r="E26" s="10">
        <v>169</v>
      </c>
      <c r="F26" s="13" t="s">
        <v>142</v>
      </c>
      <c r="G26" s="13" t="s">
        <v>281</v>
      </c>
      <c r="H26" s="24">
        <v>430</v>
      </c>
      <c r="I26" s="24">
        <v>430</v>
      </c>
      <c r="J26" s="24"/>
      <c r="K26" s="30"/>
      <c r="L26" s="31" t="s">
        <v>332</v>
      </c>
      <c r="M26" s="32" t="s">
        <v>458</v>
      </c>
      <c r="N26" s="31" t="s">
        <v>426</v>
      </c>
      <c r="O26" s="33" t="s">
        <v>459</v>
      </c>
      <c r="P26" s="31" t="s">
        <v>452</v>
      </c>
      <c r="Q26" s="28"/>
      <c r="R26" s="25"/>
      <c r="S26" s="26"/>
    </row>
    <row r="27" spans="1:19" s="27" customFormat="1" ht="30" customHeight="1">
      <c r="A27" s="28">
        <v>19</v>
      </c>
      <c r="B27" s="28" t="s">
        <v>150</v>
      </c>
      <c r="C27" s="10" t="s">
        <v>21</v>
      </c>
      <c r="D27" s="10" t="s">
        <v>37</v>
      </c>
      <c r="E27" s="10" t="s">
        <v>37</v>
      </c>
      <c r="F27" s="13" t="s">
        <v>142</v>
      </c>
      <c r="G27" s="13" t="s">
        <v>281</v>
      </c>
      <c r="H27" s="24">
        <v>1434</v>
      </c>
      <c r="I27" s="24">
        <v>1434</v>
      </c>
      <c r="J27" s="24"/>
      <c r="K27" s="30" t="s">
        <v>230</v>
      </c>
      <c r="L27" s="31" t="s">
        <v>333</v>
      </c>
      <c r="M27" s="32" t="s">
        <v>460</v>
      </c>
      <c r="N27" s="31" t="s">
        <v>427</v>
      </c>
      <c r="O27" s="33"/>
      <c r="P27" s="31"/>
      <c r="Q27" s="28"/>
      <c r="R27" s="25"/>
      <c r="S27" s="26"/>
    </row>
    <row r="28" spans="1:19" s="27" customFormat="1" ht="30" customHeight="1">
      <c r="A28" s="30" t="s">
        <v>166</v>
      </c>
      <c r="B28" s="28"/>
      <c r="C28" s="10" t="s">
        <v>21</v>
      </c>
      <c r="D28" s="10" t="s">
        <v>37</v>
      </c>
      <c r="E28" s="10" t="s">
        <v>37</v>
      </c>
      <c r="F28" s="13" t="s">
        <v>142</v>
      </c>
      <c r="G28" s="13" t="s">
        <v>281</v>
      </c>
      <c r="H28" s="12">
        <v>1434</v>
      </c>
      <c r="I28" s="12">
        <v>1434</v>
      </c>
      <c r="J28" s="12"/>
      <c r="K28" s="30" t="s">
        <v>229</v>
      </c>
      <c r="L28" s="31" t="s">
        <v>334</v>
      </c>
      <c r="M28" s="32" t="s">
        <v>461</v>
      </c>
      <c r="N28" s="31" t="s">
        <v>427</v>
      </c>
      <c r="O28" s="33"/>
      <c r="P28" s="31"/>
      <c r="Q28" s="28"/>
      <c r="R28" s="25"/>
      <c r="S28" s="26"/>
    </row>
    <row r="29" spans="1:19" s="27" customFormat="1" ht="30" customHeight="1">
      <c r="A29" s="30" t="s">
        <v>167</v>
      </c>
      <c r="B29" s="28"/>
      <c r="C29" s="10" t="s">
        <v>21</v>
      </c>
      <c r="D29" s="10" t="s">
        <v>37</v>
      </c>
      <c r="E29" s="10" t="s">
        <v>37</v>
      </c>
      <c r="F29" s="13" t="s">
        <v>142</v>
      </c>
      <c r="G29" s="13" t="s">
        <v>281</v>
      </c>
      <c r="H29" s="12">
        <v>1434</v>
      </c>
      <c r="I29" s="12">
        <v>1434</v>
      </c>
      <c r="J29" s="12"/>
      <c r="K29" s="30" t="s">
        <v>230</v>
      </c>
      <c r="L29" s="31" t="s">
        <v>335</v>
      </c>
      <c r="M29" s="32" t="s">
        <v>462</v>
      </c>
      <c r="N29" s="31" t="s">
        <v>427</v>
      </c>
      <c r="O29" s="33"/>
      <c r="P29" s="31"/>
      <c r="Q29" s="28"/>
      <c r="R29" s="25"/>
      <c r="S29" s="26"/>
    </row>
    <row r="30" spans="1:19" s="27" customFormat="1" ht="30" customHeight="1">
      <c r="A30" s="30" t="s">
        <v>168</v>
      </c>
      <c r="B30" s="28"/>
      <c r="C30" s="10" t="s">
        <v>21</v>
      </c>
      <c r="D30" s="10" t="s">
        <v>37</v>
      </c>
      <c r="E30" s="10" t="s">
        <v>37</v>
      </c>
      <c r="F30" s="13" t="s">
        <v>142</v>
      </c>
      <c r="G30" s="13" t="s">
        <v>281</v>
      </c>
      <c r="H30" s="12">
        <v>1434</v>
      </c>
      <c r="I30" s="12">
        <v>1434</v>
      </c>
      <c r="J30" s="12"/>
      <c r="K30" s="30" t="s">
        <v>230</v>
      </c>
      <c r="L30" s="31" t="s">
        <v>334</v>
      </c>
      <c r="M30" s="32" t="s">
        <v>463</v>
      </c>
      <c r="N30" s="31" t="s">
        <v>427</v>
      </c>
      <c r="O30" s="33"/>
      <c r="P30" s="31"/>
      <c r="Q30" s="28"/>
      <c r="R30" s="25"/>
      <c r="S30" s="26"/>
    </row>
    <row r="31" spans="1:19" s="27" customFormat="1" ht="30" customHeight="1">
      <c r="A31" s="30" t="s">
        <v>169</v>
      </c>
      <c r="B31" s="28"/>
      <c r="C31" s="10" t="s">
        <v>21</v>
      </c>
      <c r="D31" s="10" t="s">
        <v>37</v>
      </c>
      <c r="E31" s="10" t="s">
        <v>37</v>
      </c>
      <c r="F31" s="13" t="s">
        <v>142</v>
      </c>
      <c r="G31" s="13" t="s">
        <v>281</v>
      </c>
      <c r="H31" s="12">
        <v>1434</v>
      </c>
      <c r="I31" s="12">
        <v>1434</v>
      </c>
      <c r="J31" s="12"/>
      <c r="K31" s="30" t="s">
        <v>231</v>
      </c>
      <c r="L31" s="31" t="s">
        <v>336</v>
      </c>
      <c r="M31" s="32" t="s">
        <v>464</v>
      </c>
      <c r="N31" s="31" t="s">
        <v>427</v>
      </c>
      <c r="O31" s="33"/>
      <c r="P31" s="31"/>
      <c r="Q31" s="28"/>
      <c r="R31" s="25"/>
      <c r="S31" s="26"/>
    </row>
    <row r="32" spans="1:19" s="27" customFormat="1" ht="30" customHeight="1">
      <c r="A32" s="28">
        <v>20</v>
      </c>
      <c r="B32" s="28" t="s">
        <v>150</v>
      </c>
      <c r="C32" s="10" t="s">
        <v>21</v>
      </c>
      <c r="D32" s="10">
        <v>170</v>
      </c>
      <c r="E32" s="10">
        <v>170</v>
      </c>
      <c r="F32" s="13" t="s">
        <v>217</v>
      </c>
      <c r="G32" s="13" t="s">
        <v>282</v>
      </c>
      <c r="H32" s="24">
        <v>758</v>
      </c>
      <c r="I32" s="24">
        <v>758</v>
      </c>
      <c r="J32" s="24"/>
      <c r="K32" s="30"/>
      <c r="L32" s="31" t="s">
        <v>337</v>
      </c>
      <c r="M32" s="32" t="s">
        <v>465</v>
      </c>
      <c r="N32" s="31" t="s">
        <v>428</v>
      </c>
      <c r="O32" s="33" t="s">
        <v>466</v>
      </c>
      <c r="P32" s="31" t="s">
        <v>467</v>
      </c>
      <c r="Q32" s="28"/>
      <c r="R32" s="25"/>
      <c r="S32" s="26"/>
    </row>
    <row r="33" spans="1:19" s="27" customFormat="1" ht="30" customHeight="1">
      <c r="A33" s="28">
        <v>21</v>
      </c>
      <c r="B33" s="28" t="s">
        <v>150</v>
      </c>
      <c r="C33" s="10" t="s">
        <v>21</v>
      </c>
      <c r="D33" s="10">
        <v>171</v>
      </c>
      <c r="E33" s="10">
        <v>171</v>
      </c>
      <c r="F33" s="15" t="s">
        <v>137</v>
      </c>
      <c r="G33" s="15" t="s">
        <v>278</v>
      </c>
      <c r="H33" s="24">
        <v>1923</v>
      </c>
      <c r="I33" s="24">
        <v>1884</v>
      </c>
      <c r="J33" s="24">
        <f>H33-I33</f>
        <v>39</v>
      </c>
      <c r="K33" s="30" t="s">
        <v>218</v>
      </c>
      <c r="L33" s="31" t="s">
        <v>468</v>
      </c>
      <c r="M33" s="32" t="s">
        <v>469</v>
      </c>
      <c r="N33" s="31" t="s">
        <v>427</v>
      </c>
      <c r="O33" s="33"/>
      <c r="P33" s="31"/>
      <c r="Q33" s="28"/>
      <c r="R33" s="25"/>
      <c r="S33" s="26"/>
    </row>
    <row r="34" spans="1:19" s="27" customFormat="1" ht="30" customHeight="1">
      <c r="A34" s="41" t="s">
        <v>170</v>
      </c>
      <c r="B34" s="28"/>
      <c r="C34" s="10" t="s">
        <v>21</v>
      </c>
      <c r="D34" s="10">
        <v>171</v>
      </c>
      <c r="E34" s="10">
        <v>171</v>
      </c>
      <c r="F34" s="15" t="s">
        <v>137</v>
      </c>
      <c r="G34" s="15" t="s">
        <v>278</v>
      </c>
      <c r="H34" s="12">
        <v>1923</v>
      </c>
      <c r="I34" s="12">
        <v>1884</v>
      </c>
      <c r="J34" s="12">
        <f>H34-I34</f>
        <v>39</v>
      </c>
      <c r="K34" s="30" t="s">
        <v>218</v>
      </c>
      <c r="L34" s="31" t="s">
        <v>338</v>
      </c>
      <c r="M34" s="32" t="s">
        <v>470</v>
      </c>
      <c r="N34" s="31" t="s">
        <v>427</v>
      </c>
      <c r="O34" s="33"/>
      <c r="P34" s="31"/>
      <c r="Q34" s="28"/>
      <c r="R34" s="25"/>
      <c r="S34" s="26"/>
    </row>
    <row r="35" spans="1:19" s="27" customFormat="1" ht="30" customHeight="1">
      <c r="A35" s="28">
        <v>22</v>
      </c>
      <c r="B35" s="28" t="s">
        <v>150</v>
      </c>
      <c r="C35" s="10" t="s">
        <v>21</v>
      </c>
      <c r="D35" s="10">
        <v>172</v>
      </c>
      <c r="E35" s="10">
        <v>172</v>
      </c>
      <c r="F35" s="15" t="s">
        <v>137</v>
      </c>
      <c r="G35" s="15" t="s">
        <v>278</v>
      </c>
      <c r="H35" s="24">
        <v>2089</v>
      </c>
      <c r="I35" s="24">
        <v>1969</v>
      </c>
      <c r="J35" s="24">
        <f>H35-I35</f>
        <v>120</v>
      </c>
      <c r="K35" s="30"/>
      <c r="L35" s="31" t="s">
        <v>339</v>
      </c>
      <c r="M35" s="32" t="s">
        <v>471</v>
      </c>
      <c r="N35" s="31" t="s">
        <v>427</v>
      </c>
      <c r="O35" s="33"/>
      <c r="P35" s="31"/>
      <c r="Q35" s="28"/>
      <c r="R35" s="25"/>
      <c r="S35" s="26"/>
    </row>
    <row r="36" spans="1:19" s="27" customFormat="1" ht="30" customHeight="1">
      <c r="A36" s="28">
        <v>23</v>
      </c>
      <c r="B36" s="28" t="s">
        <v>150</v>
      </c>
      <c r="C36" s="10" t="s">
        <v>21</v>
      </c>
      <c r="D36" s="10">
        <v>173</v>
      </c>
      <c r="E36" s="10">
        <v>173</v>
      </c>
      <c r="F36" s="15" t="s">
        <v>142</v>
      </c>
      <c r="G36" s="15" t="s">
        <v>283</v>
      </c>
      <c r="H36" s="24">
        <v>139</v>
      </c>
      <c r="I36" s="24">
        <v>139</v>
      </c>
      <c r="J36" s="24"/>
      <c r="K36" s="30"/>
      <c r="L36" s="31" t="s">
        <v>340</v>
      </c>
      <c r="M36" s="32" t="s">
        <v>472</v>
      </c>
      <c r="N36" s="31" t="s">
        <v>427</v>
      </c>
      <c r="O36" s="33"/>
      <c r="P36" s="31"/>
      <c r="Q36" s="28"/>
      <c r="R36" s="25"/>
      <c r="S36" s="26"/>
    </row>
    <row r="37" spans="1:19" s="27" customFormat="1" ht="30" customHeight="1">
      <c r="A37" s="28">
        <v>24</v>
      </c>
      <c r="B37" s="28" t="s">
        <v>150</v>
      </c>
      <c r="C37" s="10" t="s">
        <v>21</v>
      </c>
      <c r="D37" s="10">
        <v>174</v>
      </c>
      <c r="E37" s="10">
        <v>174</v>
      </c>
      <c r="F37" s="16" t="s">
        <v>137</v>
      </c>
      <c r="G37" s="16" t="s">
        <v>278</v>
      </c>
      <c r="H37" s="24">
        <v>1831</v>
      </c>
      <c r="I37" s="24">
        <v>1831</v>
      </c>
      <c r="J37" s="24"/>
      <c r="K37" s="30"/>
      <c r="L37" s="31" t="s">
        <v>339</v>
      </c>
      <c r="M37" s="32" t="s">
        <v>472</v>
      </c>
      <c r="N37" s="31" t="s">
        <v>427</v>
      </c>
      <c r="O37" s="33"/>
      <c r="P37" s="31"/>
      <c r="Q37" s="28"/>
      <c r="R37" s="25"/>
      <c r="S37" s="26"/>
    </row>
    <row r="38" spans="1:19" s="27" customFormat="1" ht="30" customHeight="1">
      <c r="A38" s="40">
        <v>25</v>
      </c>
      <c r="B38" s="28" t="s">
        <v>150</v>
      </c>
      <c r="C38" s="10" t="s">
        <v>21</v>
      </c>
      <c r="D38" s="10">
        <v>179</v>
      </c>
      <c r="E38" s="10">
        <v>179</v>
      </c>
      <c r="F38" s="17" t="s">
        <v>137</v>
      </c>
      <c r="G38" s="17" t="s">
        <v>276</v>
      </c>
      <c r="H38" s="24">
        <v>2074</v>
      </c>
      <c r="I38" s="24">
        <v>2074</v>
      </c>
      <c r="J38" s="24"/>
      <c r="K38" s="30" t="s">
        <v>218</v>
      </c>
      <c r="L38" s="31" t="s">
        <v>473</v>
      </c>
      <c r="M38" s="32" t="s">
        <v>474</v>
      </c>
      <c r="N38" s="31" t="s">
        <v>429</v>
      </c>
      <c r="O38" s="33" t="s">
        <v>475</v>
      </c>
      <c r="P38" s="31" t="s">
        <v>476</v>
      </c>
      <c r="Q38" s="28"/>
      <c r="R38" s="25"/>
      <c r="S38" s="26"/>
    </row>
    <row r="39" spans="1:19" s="27" customFormat="1" ht="30" customHeight="1">
      <c r="A39" s="30" t="s">
        <v>171</v>
      </c>
      <c r="B39" s="28"/>
      <c r="C39" s="10" t="s">
        <v>21</v>
      </c>
      <c r="D39" s="10">
        <v>179</v>
      </c>
      <c r="E39" s="10">
        <v>179</v>
      </c>
      <c r="F39" s="17" t="s">
        <v>137</v>
      </c>
      <c r="G39" s="17" t="s">
        <v>276</v>
      </c>
      <c r="H39" s="12">
        <v>2074</v>
      </c>
      <c r="I39" s="12">
        <v>2074</v>
      </c>
      <c r="J39" s="12"/>
      <c r="K39" s="30" t="s">
        <v>218</v>
      </c>
      <c r="L39" s="31" t="s">
        <v>341</v>
      </c>
      <c r="M39" s="32" t="s">
        <v>477</v>
      </c>
      <c r="N39" s="31" t="s">
        <v>429</v>
      </c>
      <c r="O39" s="33" t="s">
        <v>475</v>
      </c>
      <c r="P39" s="31" t="s">
        <v>476</v>
      </c>
      <c r="Q39" s="28"/>
      <c r="R39" s="25"/>
      <c r="S39" s="26"/>
    </row>
    <row r="40" spans="1:19" s="27" customFormat="1" ht="30" customHeight="1">
      <c r="A40" s="40">
        <v>26</v>
      </c>
      <c r="B40" s="28" t="s">
        <v>150</v>
      </c>
      <c r="C40" s="10" t="s">
        <v>21</v>
      </c>
      <c r="D40" s="10" t="s">
        <v>38</v>
      </c>
      <c r="E40" s="10" t="s">
        <v>38</v>
      </c>
      <c r="F40" s="18" t="s">
        <v>137</v>
      </c>
      <c r="G40" s="18" t="s">
        <v>276</v>
      </c>
      <c r="H40" s="24">
        <v>1932</v>
      </c>
      <c r="I40" s="24">
        <v>1932</v>
      </c>
      <c r="J40" s="24"/>
      <c r="K40" s="30" t="s">
        <v>232</v>
      </c>
      <c r="L40" s="31" t="s">
        <v>478</v>
      </c>
      <c r="M40" s="32" t="s">
        <v>479</v>
      </c>
      <c r="N40" s="31" t="s">
        <v>424</v>
      </c>
      <c r="O40" s="33" t="s">
        <v>480</v>
      </c>
      <c r="P40" s="34" t="s">
        <v>481</v>
      </c>
      <c r="Q40" s="28"/>
      <c r="R40" s="25"/>
      <c r="S40" s="26"/>
    </row>
    <row r="41" spans="1:19" s="27" customFormat="1" ht="30" customHeight="1">
      <c r="A41" s="30" t="s">
        <v>172</v>
      </c>
      <c r="B41" s="28"/>
      <c r="C41" s="10" t="s">
        <v>21</v>
      </c>
      <c r="D41" s="10" t="s">
        <v>38</v>
      </c>
      <c r="E41" s="10" t="s">
        <v>38</v>
      </c>
      <c r="F41" s="18" t="s">
        <v>137</v>
      </c>
      <c r="G41" s="18" t="s">
        <v>276</v>
      </c>
      <c r="H41" s="12">
        <v>1932</v>
      </c>
      <c r="I41" s="12">
        <v>1932</v>
      </c>
      <c r="J41" s="12"/>
      <c r="K41" s="30" t="s">
        <v>233</v>
      </c>
      <c r="L41" s="31" t="s">
        <v>342</v>
      </c>
      <c r="M41" s="32" t="s">
        <v>482</v>
      </c>
      <c r="N41" s="31" t="s">
        <v>424</v>
      </c>
      <c r="O41" s="33" t="s">
        <v>480</v>
      </c>
      <c r="P41" s="31" t="s">
        <v>481</v>
      </c>
      <c r="Q41" s="28"/>
      <c r="R41" s="25"/>
      <c r="S41" s="26"/>
    </row>
    <row r="42" spans="1:19" s="27" customFormat="1" ht="30" customHeight="1">
      <c r="A42" s="30" t="s">
        <v>173</v>
      </c>
      <c r="B42" s="28"/>
      <c r="C42" s="10" t="s">
        <v>21</v>
      </c>
      <c r="D42" s="10" t="s">
        <v>38</v>
      </c>
      <c r="E42" s="10" t="s">
        <v>38</v>
      </c>
      <c r="F42" s="18" t="s">
        <v>137</v>
      </c>
      <c r="G42" s="18" t="s">
        <v>276</v>
      </c>
      <c r="H42" s="12">
        <v>1932</v>
      </c>
      <c r="I42" s="12">
        <v>1932</v>
      </c>
      <c r="J42" s="12"/>
      <c r="K42" s="30" t="s">
        <v>234</v>
      </c>
      <c r="L42" s="31" t="s">
        <v>343</v>
      </c>
      <c r="M42" s="32" t="s">
        <v>483</v>
      </c>
      <c r="N42" s="31" t="s">
        <v>430</v>
      </c>
      <c r="O42" s="33" t="s">
        <v>484</v>
      </c>
      <c r="P42" s="34" t="s">
        <v>452</v>
      </c>
      <c r="Q42" s="28"/>
      <c r="R42" s="25"/>
      <c r="S42" s="26"/>
    </row>
    <row r="43" spans="1:19" s="27" customFormat="1" ht="30" customHeight="1">
      <c r="A43" s="30" t="s">
        <v>220</v>
      </c>
      <c r="B43" s="28"/>
      <c r="C43" s="10" t="s">
        <v>21</v>
      </c>
      <c r="D43" s="10" t="s">
        <v>38</v>
      </c>
      <c r="E43" s="10" t="s">
        <v>38</v>
      </c>
      <c r="F43" s="18" t="s">
        <v>137</v>
      </c>
      <c r="G43" s="18" t="s">
        <v>276</v>
      </c>
      <c r="H43" s="12">
        <v>1932</v>
      </c>
      <c r="I43" s="12">
        <v>1932</v>
      </c>
      <c r="J43" s="12"/>
      <c r="K43" s="30" t="s">
        <v>234</v>
      </c>
      <c r="L43" s="31" t="s">
        <v>343</v>
      </c>
      <c r="M43" s="32" t="s">
        <v>483</v>
      </c>
      <c r="N43" s="31" t="s">
        <v>424</v>
      </c>
      <c r="O43" s="33" t="s">
        <v>480</v>
      </c>
      <c r="P43" s="31" t="s">
        <v>485</v>
      </c>
      <c r="Q43" s="28"/>
      <c r="R43" s="25"/>
      <c r="S43" s="26"/>
    </row>
    <row r="44" spans="1:19" s="27" customFormat="1" ht="30" customHeight="1">
      <c r="A44" s="30" t="s">
        <v>174</v>
      </c>
      <c r="B44" s="28"/>
      <c r="C44" s="10" t="s">
        <v>21</v>
      </c>
      <c r="D44" s="10" t="s">
        <v>38</v>
      </c>
      <c r="E44" s="10" t="s">
        <v>38</v>
      </c>
      <c r="F44" s="18" t="s">
        <v>137</v>
      </c>
      <c r="G44" s="18" t="s">
        <v>276</v>
      </c>
      <c r="H44" s="12">
        <v>1932</v>
      </c>
      <c r="I44" s="12">
        <v>1932</v>
      </c>
      <c r="J44" s="12"/>
      <c r="K44" s="30" t="s">
        <v>235</v>
      </c>
      <c r="L44" s="31" t="s">
        <v>344</v>
      </c>
      <c r="M44" s="32" t="s">
        <v>486</v>
      </c>
      <c r="N44" s="31" t="s">
        <v>424</v>
      </c>
      <c r="O44" s="33" t="s">
        <v>480</v>
      </c>
      <c r="P44" s="34" t="s">
        <v>481</v>
      </c>
      <c r="Q44" s="28"/>
      <c r="R44" s="25"/>
      <c r="S44" s="26"/>
    </row>
    <row r="45" spans="1:19" s="27" customFormat="1" ht="30" customHeight="1">
      <c r="A45" s="30" t="s">
        <v>219</v>
      </c>
      <c r="B45" s="28"/>
      <c r="C45" s="10" t="s">
        <v>21</v>
      </c>
      <c r="D45" s="10" t="s">
        <v>38</v>
      </c>
      <c r="E45" s="10" t="s">
        <v>38</v>
      </c>
      <c r="F45" s="18" t="s">
        <v>137</v>
      </c>
      <c r="G45" s="18" t="s">
        <v>276</v>
      </c>
      <c r="H45" s="12">
        <v>1932</v>
      </c>
      <c r="I45" s="12">
        <v>1932</v>
      </c>
      <c r="J45" s="12"/>
      <c r="K45" s="30" t="s">
        <v>236</v>
      </c>
      <c r="L45" s="31" t="s">
        <v>345</v>
      </c>
      <c r="M45" s="32" t="s">
        <v>487</v>
      </c>
      <c r="N45" s="31" t="s">
        <v>424</v>
      </c>
      <c r="O45" s="33" t="s">
        <v>480</v>
      </c>
      <c r="P45" s="34" t="s">
        <v>481</v>
      </c>
      <c r="Q45" s="28"/>
      <c r="R45" s="25"/>
      <c r="S45" s="26"/>
    </row>
    <row r="46" spans="1:19" s="27" customFormat="1" ht="30" customHeight="1">
      <c r="A46" s="28">
        <v>27</v>
      </c>
      <c r="B46" s="28" t="s">
        <v>150</v>
      </c>
      <c r="C46" s="10" t="s">
        <v>21</v>
      </c>
      <c r="D46" s="10" t="s">
        <v>39</v>
      </c>
      <c r="E46" s="10" t="s">
        <v>39</v>
      </c>
      <c r="F46" s="17" t="s">
        <v>137</v>
      </c>
      <c r="G46" s="17" t="s">
        <v>276</v>
      </c>
      <c r="H46" s="24">
        <v>28</v>
      </c>
      <c r="I46" s="24">
        <v>28</v>
      </c>
      <c r="J46" s="24"/>
      <c r="K46" s="30"/>
      <c r="L46" s="31" t="s">
        <v>148</v>
      </c>
      <c r="M46" s="32"/>
      <c r="N46" s="31" t="s">
        <v>427</v>
      </c>
      <c r="O46" s="33"/>
      <c r="P46" s="31"/>
      <c r="Q46" s="28"/>
      <c r="R46" s="25"/>
      <c r="S46" s="26"/>
    </row>
    <row r="47" spans="1:19" s="27" customFormat="1" ht="30" customHeight="1">
      <c r="A47" s="28">
        <v>28</v>
      </c>
      <c r="B47" s="28" t="s">
        <v>150</v>
      </c>
      <c r="C47" s="10" t="s">
        <v>21</v>
      </c>
      <c r="D47" s="10" t="s">
        <v>40</v>
      </c>
      <c r="E47" s="29" t="s">
        <v>152</v>
      </c>
      <c r="F47" s="18" t="s">
        <v>137</v>
      </c>
      <c r="G47" s="18" t="s">
        <v>276</v>
      </c>
      <c r="H47" s="24">
        <v>1450</v>
      </c>
      <c r="I47" s="24">
        <v>1338</v>
      </c>
      <c r="J47" s="24"/>
      <c r="K47" s="30"/>
      <c r="L47" s="31" t="s">
        <v>148</v>
      </c>
      <c r="M47" s="32"/>
      <c r="N47" s="31" t="s">
        <v>427</v>
      </c>
      <c r="O47" s="33"/>
      <c r="P47" s="34"/>
      <c r="Q47" s="28"/>
      <c r="R47" s="25"/>
      <c r="S47" s="26"/>
    </row>
    <row r="48" spans="1:19" s="27" customFormat="1" ht="30" customHeight="1">
      <c r="A48" s="28">
        <v>29</v>
      </c>
      <c r="B48" s="28" t="s">
        <v>150</v>
      </c>
      <c r="C48" s="10" t="s">
        <v>21</v>
      </c>
      <c r="D48" s="10">
        <v>180</v>
      </c>
      <c r="E48" s="10">
        <v>180</v>
      </c>
      <c r="F48" s="19" t="s">
        <v>137</v>
      </c>
      <c r="G48" s="19" t="s">
        <v>281</v>
      </c>
      <c r="H48" s="24">
        <v>1246</v>
      </c>
      <c r="I48" s="24">
        <v>1246</v>
      </c>
      <c r="J48" s="24"/>
      <c r="K48" s="30"/>
      <c r="L48" s="31" t="s">
        <v>346</v>
      </c>
      <c r="M48" s="32" t="s">
        <v>488</v>
      </c>
      <c r="N48" s="31" t="s">
        <v>431</v>
      </c>
      <c r="O48" s="33" t="s">
        <v>489</v>
      </c>
      <c r="P48" s="31" t="s">
        <v>452</v>
      </c>
      <c r="Q48" s="28"/>
      <c r="R48" s="25"/>
      <c r="S48" s="26"/>
    </row>
    <row r="49" spans="1:19" s="27" customFormat="1" ht="30" customHeight="1">
      <c r="A49" s="40">
        <v>30</v>
      </c>
      <c r="B49" s="28" t="s">
        <v>150</v>
      </c>
      <c r="C49" s="10" t="s">
        <v>21</v>
      </c>
      <c r="D49" s="10" t="s">
        <v>41</v>
      </c>
      <c r="E49" s="10" t="s">
        <v>41</v>
      </c>
      <c r="F49" s="13" t="s">
        <v>143</v>
      </c>
      <c r="G49" s="13" t="s">
        <v>284</v>
      </c>
      <c r="H49" s="24">
        <v>69</v>
      </c>
      <c r="I49" s="24">
        <v>69</v>
      </c>
      <c r="J49" s="24"/>
      <c r="K49" s="30"/>
      <c r="L49" s="31" t="s">
        <v>347</v>
      </c>
      <c r="M49" s="32"/>
      <c r="N49" s="31" t="s">
        <v>427</v>
      </c>
      <c r="O49" s="33"/>
      <c r="P49" s="31"/>
      <c r="Q49" s="28"/>
      <c r="R49" s="25"/>
      <c r="S49" s="26"/>
    </row>
    <row r="50" spans="1:19" s="27" customFormat="1" ht="30" customHeight="1">
      <c r="A50" s="28">
        <v>31</v>
      </c>
      <c r="B50" s="28" t="s">
        <v>150</v>
      </c>
      <c r="C50" s="10" t="s">
        <v>21</v>
      </c>
      <c r="D50" s="10" t="s">
        <v>42</v>
      </c>
      <c r="E50" s="10" t="s">
        <v>42</v>
      </c>
      <c r="F50" s="13" t="s">
        <v>144</v>
      </c>
      <c r="G50" s="13" t="s">
        <v>17</v>
      </c>
      <c r="H50" s="24">
        <v>69</v>
      </c>
      <c r="I50" s="24">
        <v>69</v>
      </c>
      <c r="J50" s="24"/>
      <c r="K50" s="30"/>
      <c r="L50" s="31" t="s">
        <v>348</v>
      </c>
      <c r="M50" s="32" t="s">
        <v>472</v>
      </c>
      <c r="N50" s="31" t="s">
        <v>427</v>
      </c>
      <c r="O50" s="33"/>
      <c r="P50" s="34"/>
      <c r="Q50" s="42"/>
      <c r="R50" s="25"/>
      <c r="S50" s="26"/>
    </row>
    <row r="51" spans="1:19" s="27" customFormat="1" ht="30" customHeight="1">
      <c r="A51" s="28">
        <v>32</v>
      </c>
      <c r="B51" s="28" t="s">
        <v>150</v>
      </c>
      <c r="C51" s="10" t="s">
        <v>21</v>
      </c>
      <c r="D51" s="10" t="s">
        <v>43</v>
      </c>
      <c r="E51" s="10" t="s">
        <v>43</v>
      </c>
      <c r="F51" s="13" t="s">
        <v>137</v>
      </c>
      <c r="G51" s="13" t="s">
        <v>278</v>
      </c>
      <c r="H51" s="24">
        <v>790</v>
      </c>
      <c r="I51" s="24">
        <v>790</v>
      </c>
      <c r="J51" s="24"/>
      <c r="K51" s="30"/>
      <c r="L51" s="31" t="s">
        <v>349</v>
      </c>
      <c r="M51" s="32" t="s">
        <v>490</v>
      </c>
      <c r="N51" s="31" t="s">
        <v>432</v>
      </c>
      <c r="O51" s="33"/>
      <c r="P51" s="34" t="s">
        <v>491</v>
      </c>
      <c r="Q51" s="42" t="s">
        <v>268</v>
      </c>
      <c r="R51" s="25"/>
      <c r="S51" s="26"/>
    </row>
    <row r="52" spans="1:19" s="27" customFormat="1" ht="30" customHeight="1">
      <c r="A52" s="28">
        <v>33</v>
      </c>
      <c r="B52" s="28" t="s">
        <v>150</v>
      </c>
      <c r="C52" s="10" t="s">
        <v>21</v>
      </c>
      <c r="D52" s="10" t="s">
        <v>44</v>
      </c>
      <c r="E52" s="10" t="s">
        <v>44</v>
      </c>
      <c r="F52" s="13" t="s">
        <v>143</v>
      </c>
      <c r="G52" s="13" t="s">
        <v>284</v>
      </c>
      <c r="H52" s="24">
        <v>1405</v>
      </c>
      <c r="I52" s="24">
        <v>1405</v>
      </c>
      <c r="J52" s="24"/>
      <c r="K52" s="30"/>
      <c r="L52" s="31" t="s">
        <v>350</v>
      </c>
      <c r="M52" s="32"/>
      <c r="N52" s="31" t="s">
        <v>427</v>
      </c>
      <c r="O52" s="33"/>
      <c r="P52" s="34"/>
      <c r="Q52" s="28"/>
      <c r="R52" s="25"/>
      <c r="S52" s="26"/>
    </row>
    <row r="53" spans="1:19" s="27" customFormat="1" ht="30" customHeight="1">
      <c r="A53" s="28">
        <v>34</v>
      </c>
      <c r="B53" s="28" t="s">
        <v>150</v>
      </c>
      <c r="C53" s="10" t="s">
        <v>21</v>
      </c>
      <c r="D53" s="10" t="s">
        <v>45</v>
      </c>
      <c r="E53" s="10" t="s">
        <v>45</v>
      </c>
      <c r="F53" s="13" t="s">
        <v>137</v>
      </c>
      <c r="G53" s="13" t="s">
        <v>278</v>
      </c>
      <c r="H53" s="24">
        <v>1131</v>
      </c>
      <c r="I53" s="24">
        <v>1131</v>
      </c>
      <c r="J53" s="24"/>
      <c r="K53" s="30"/>
      <c r="L53" s="31" t="s">
        <v>349</v>
      </c>
      <c r="M53" s="32" t="s">
        <v>490</v>
      </c>
      <c r="N53" s="31" t="s">
        <v>432</v>
      </c>
      <c r="O53" s="33"/>
      <c r="P53" s="34" t="s">
        <v>491</v>
      </c>
      <c r="Q53" s="42" t="s">
        <v>268</v>
      </c>
      <c r="R53" s="25"/>
      <c r="S53" s="26"/>
    </row>
    <row r="54" spans="1:19" s="27" customFormat="1" ht="30" customHeight="1">
      <c r="A54" s="28">
        <v>35</v>
      </c>
      <c r="B54" s="28" t="s">
        <v>150</v>
      </c>
      <c r="C54" s="10" t="s">
        <v>21</v>
      </c>
      <c r="D54" s="10" t="s">
        <v>46</v>
      </c>
      <c r="E54" s="10" t="s">
        <v>46</v>
      </c>
      <c r="F54" s="13" t="s">
        <v>143</v>
      </c>
      <c r="G54" s="13" t="s">
        <v>284</v>
      </c>
      <c r="H54" s="24">
        <v>6082</v>
      </c>
      <c r="I54" s="24">
        <v>6082</v>
      </c>
      <c r="J54" s="24"/>
      <c r="K54" s="30"/>
      <c r="L54" s="31" t="s">
        <v>347</v>
      </c>
      <c r="M54" s="32"/>
      <c r="N54" s="31" t="s">
        <v>427</v>
      </c>
      <c r="O54" s="33"/>
      <c r="P54" s="34"/>
      <c r="Q54" s="28"/>
      <c r="R54" s="25"/>
      <c r="S54" s="26"/>
    </row>
    <row r="55" spans="1:19" s="27" customFormat="1" ht="30" customHeight="1">
      <c r="A55" s="28">
        <v>36</v>
      </c>
      <c r="B55" s="28" t="s">
        <v>150</v>
      </c>
      <c r="C55" s="10" t="s">
        <v>21</v>
      </c>
      <c r="D55" s="10">
        <v>186</v>
      </c>
      <c r="E55" s="10">
        <v>186</v>
      </c>
      <c r="F55" s="13" t="s">
        <v>137</v>
      </c>
      <c r="G55" s="13" t="s">
        <v>276</v>
      </c>
      <c r="H55" s="24">
        <v>710</v>
      </c>
      <c r="I55" s="24">
        <v>710</v>
      </c>
      <c r="J55" s="24"/>
      <c r="K55" s="30"/>
      <c r="L55" s="31" t="s">
        <v>349</v>
      </c>
      <c r="M55" s="32" t="s">
        <v>490</v>
      </c>
      <c r="N55" s="31" t="s">
        <v>432</v>
      </c>
      <c r="O55" s="33"/>
      <c r="P55" s="34" t="s">
        <v>491</v>
      </c>
      <c r="Q55" s="42" t="s">
        <v>268</v>
      </c>
      <c r="R55" s="25"/>
      <c r="S55" s="35"/>
    </row>
    <row r="56" spans="1:19" s="27" customFormat="1" ht="30" customHeight="1">
      <c r="A56" s="28">
        <v>37</v>
      </c>
      <c r="B56" s="28" t="s">
        <v>150</v>
      </c>
      <c r="C56" s="10" t="s">
        <v>21</v>
      </c>
      <c r="D56" s="10" t="s">
        <v>47</v>
      </c>
      <c r="E56" s="10" t="s">
        <v>47</v>
      </c>
      <c r="F56" s="13" t="s">
        <v>137</v>
      </c>
      <c r="G56" s="13" t="s">
        <v>276</v>
      </c>
      <c r="H56" s="24">
        <v>24</v>
      </c>
      <c r="I56" s="24">
        <v>24</v>
      </c>
      <c r="J56" s="24"/>
      <c r="K56" s="30"/>
      <c r="L56" s="31" t="s">
        <v>148</v>
      </c>
      <c r="M56" s="32"/>
      <c r="N56" s="31" t="s">
        <v>427</v>
      </c>
      <c r="O56" s="33"/>
      <c r="P56" s="34"/>
      <c r="Q56" s="28"/>
      <c r="R56" s="25"/>
      <c r="S56" s="26"/>
    </row>
    <row r="57" spans="1:19" s="27" customFormat="1" ht="30" customHeight="1">
      <c r="A57" s="28">
        <v>38</v>
      </c>
      <c r="B57" s="28" t="s">
        <v>150</v>
      </c>
      <c r="C57" s="10" t="s">
        <v>21</v>
      </c>
      <c r="D57" s="10" t="s">
        <v>48</v>
      </c>
      <c r="E57" s="10" t="s">
        <v>48</v>
      </c>
      <c r="F57" s="13" t="s">
        <v>143</v>
      </c>
      <c r="G57" s="13" t="s">
        <v>284</v>
      </c>
      <c r="H57" s="24">
        <v>57</v>
      </c>
      <c r="I57" s="24">
        <v>57</v>
      </c>
      <c r="J57" s="24"/>
      <c r="K57" s="30"/>
      <c r="L57" s="31" t="s">
        <v>351</v>
      </c>
      <c r="M57" s="32"/>
      <c r="N57" s="31" t="s">
        <v>427</v>
      </c>
      <c r="O57" s="33"/>
      <c r="P57" s="34"/>
      <c r="Q57" s="28"/>
      <c r="R57" s="25"/>
      <c r="S57" s="26"/>
    </row>
    <row r="58" spans="1:19" s="27" customFormat="1" ht="30" customHeight="1">
      <c r="A58" s="28">
        <v>39</v>
      </c>
      <c r="B58" s="28" t="s">
        <v>150</v>
      </c>
      <c r="C58" s="10" t="s">
        <v>21</v>
      </c>
      <c r="D58" s="10" t="s">
        <v>49</v>
      </c>
      <c r="E58" s="10" t="s">
        <v>49</v>
      </c>
      <c r="F58" s="13" t="s">
        <v>143</v>
      </c>
      <c r="G58" s="13" t="s">
        <v>284</v>
      </c>
      <c r="H58" s="24">
        <v>469</v>
      </c>
      <c r="I58" s="24">
        <v>469</v>
      </c>
      <c r="J58" s="24"/>
      <c r="K58" s="30"/>
      <c r="L58" s="31" t="s">
        <v>352</v>
      </c>
      <c r="M58" s="32"/>
      <c r="N58" s="31" t="s">
        <v>427</v>
      </c>
      <c r="O58" s="33"/>
      <c r="P58" s="34"/>
      <c r="Q58" s="28"/>
      <c r="R58" s="25"/>
      <c r="S58" s="26"/>
    </row>
    <row r="59" spans="1:19" s="27" customFormat="1" ht="30" customHeight="1">
      <c r="A59" s="28">
        <v>40</v>
      </c>
      <c r="B59" s="28" t="s">
        <v>150</v>
      </c>
      <c r="C59" s="10" t="s">
        <v>21</v>
      </c>
      <c r="D59" s="10" t="s">
        <v>50</v>
      </c>
      <c r="E59" s="10" t="s">
        <v>50</v>
      </c>
      <c r="F59" s="13" t="s">
        <v>143</v>
      </c>
      <c r="G59" s="13" t="s">
        <v>285</v>
      </c>
      <c r="H59" s="24">
        <v>274</v>
      </c>
      <c r="I59" s="24">
        <v>274</v>
      </c>
      <c r="J59" s="24"/>
      <c r="K59" s="30"/>
      <c r="L59" s="31" t="s">
        <v>148</v>
      </c>
      <c r="M59" s="32"/>
      <c r="N59" s="31" t="s">
        <v>427</v>
      </c>
      <c r="O59" s="33"/>
      <c r="P59" s="34"/>
      <c r="Q59" s="28"/>
      <c r="R59" s="25"/>
      <c r="S59" s="26"/>
    </row>
    <row r="60" spans="1:19" s="27" customFormat="1" ht="30" customHeight="1">
      <c r="A60" s="28">
        <v>41</v>
      </c>
      <c r="B60" s="28" t="s">
        <v>150</v>
      </c>
      <c r="C60" s="10" t="s">
        <v>21</v>
      </c>
      <c r="D60" s="10" t="s">
        <v>51</v>
      </c>
      <c r="E60" s="10" t="s">
        <v>51</v>
      </c>
      <c r="F60" s="13" t="s">
        <v>143</v>
      </c>
      <c r="G60" s="13" t="s">
        <v>284</v>
      </c>
      <c r="H60" s="24">
        <v>4</v>
      </c>
      <c r="I60" s="24">
        <v>4</v>
      </c>
      <c r="J60" s="24"/>
      <c r="K60" s="30"/>
      <c r="L60" s="31" t="s">
        <v>352</v>
      </c>
      <c r="M60" s="32"/>
      <c r="N60" s="31" t="s">
        <v>427</v>
      </c>
      <c r="O60" s="33"/>
      <c r="P60" s="34"/>
      <c r="Q60" s="28"/>
      <c r="R60" s="25"/>
      <c r="S60" s="26"/>
    </row>
    <row r="61" spans="1:19" s="27" customFormat="1" ht="30" customHeight="1">
      <c r="A61" s="28">
        <v>42</v>
      </c>
      <c r="B61" s="28" t="s">
        <v>150</v>
      </c>
      <c r="C61" s="10" t="s">
        <v>21</v>
      </c>
      <c r="D61" s="10">
        <v>189</v>
      </c>
      <c r="E61" s="10">
        <v>189</v>
      </c>
      <c r="F61" s="13" t="s">
        <v>137</v>
      </c>
      <c r="G61" s="13" t="s">
        <v>281</v>
      </c>
      <c r="H61" s="24">
        <v>1075</v>
      </c>
      <c r="I61" s="24">
        <v>1075</v>
      </c>
      <c r="J61" s="24"/>
      <c r="K61" s="30"/>
      <c r="L61" s="31" t="s">
        <v>342</v>
      </c>
      <c r="M61" s="32" t="s">
        <v>492</v>
      </c>
      <c r="N61" s="31" t="s">
        <v>427</v>
      </c>
      <c r="O61" s="33"/>
      <c r="P61" s="34"/>
      <c r="Q61" s="28"/>
      <c r="R61" s="25"/>
      <c r="S61" s="26"/>
    </row>
    <row r="62" spans="1:19" s="27" customFormat="1" ht="30" customHeight="1">
      <c r="A62" s="28">
        <v>43</v>
      </c>
      <c r="B62" s="28" t="s">
        <v>150</v>
      </c>
      <c r="C62" s="10" t="s">
        <v>21</v>
      </c>
      <c r="D62" s="10" t="s">
        <v>52</v>
      </c>
      <c r="E62" s="29" t="s">
        <v>152</v>
      </c>
      <c r="F62" s="13" t="s">
        <v>137</v>
      </c>
      <c r="G62" s="13" t="s">
        <v>286</v>
      </c>
      <c r="H62" s="24">
        <v>1864</v>
      </c>
      <c r="I62" s="24">
        <v>1779</v>
      </c>
      <c r="J62" s="24"/>
      <c r="K62" s="30"/>
      <c r="L62" s="31" t="s">
        <v>148</v>
      </c>
      <c r="M62" s="32"/>
      <c r="N62" s="31" t="s">
        <v>427</v>
      </c>
      <c r="O62" s="33"/>
      <c r="P62" s="34"/>
      <c r="Q62" s="28"/>
      <c r="R62" s="25"/>
      <c r="S62" s="26"/>
    </row>
    <row r="63" spans="1:19" s="27" customFormat="1" ht="30" customHeight="1">
      <c r="A63" s="28">
        <v>44</v>
      </c>
      <c r="B63" s="28" t="s">
        <v>150</v>
      </c>
      <c r="C63" s="10" t="s">
        <v>21</v>
      </c>
      <c r="D63" s="10">
        <v>190</v>
      </c>
      <c r="E63" s="10">
        <v>190</v>
      </c>
      <c r="F63" s="13" t="s">
        <v>137</v>
      </c>
      <c r="G63" s="13" t="s">
        <v>276</v>
      </c>
      <c r="H63" s="24">
        <v>604</v>
      </c>
      <c r="I63" s="24">
        <v>604</v>
      </c>
      <c r="J63" s="24"/>
      <c r="K63" s="30"/>
      <c r="L63" s="31" t="s">
        <v>353</v>
      </c>
      <c r="M63" s="32" t="s">
        <v>472</v>
      </c>
      <c r="N63" s="31" t="s">
        <v>427</v>
      </c>
      <c r="O63" s="33"/>
      <c r="P63" s="34"/>
      <c r="Q63" s="28"/>
      <c r="R63" s="25"/>
      <c r="S63" s="26"/>
    </row>
    <row r="64" spans="1:19" s="27" customFormat="1" ht="30" customHeight="1">
      <c r="A64" s="40">
        <v>45</v>
      </c>
      <c r="B64" s="28" t="s">
        <v>150</v>
      </c>
      <c r="C64" s="10" t="s">
        <v>21</v>
      </c>
      <c r="D64" s="10" t="s">
        <v>53</v>
      </c>
      <c r="E64" s="29" t="s">
        <v>152</v>
      </c>
      <c r="F64" s="13" t="s">
        <v>137</v>
      </c>
      <c r="G64" s="13" t="s">
        <v>286</v>
      </c>
      <c r="H64" s="24">
        <v>3310</v>
      </c>
      <c r="I64" s="24">
        <v>2344</v>
      </c>
      <c r="J64" s="24"/>
      <c r="K64" s="30"/>
      <c r="L64" s="31" t="s">
        <v>148</v>
      </c>
      <c r="M64" s="32"/>
      <c r="N64" s="31" t="s">
        <v>427</v>
      </c>
      <c r="O64" s="33"/>
      <c r="P64" s="34"/>
      <c r="Q64" s="28"/>
      <c r="R64" s="25"/>
      <c r="S64" s="26"/>
    </row>
    <row r="65" spans="1:19" s="27" customFormat="1" ht="30" customHeight="1">
      <c r="A65" s="28">
        <v>46</v>
      </c>
      <c r="B65" s="28" t="s">
        <v>150</v>
      </c>
      <c r="C65" s="10" t="s">
        <v>21</v>
      </c>
      <c r="D65" s="10">
        <v>191</v>
      </c>
      <c r="E65" s="10">
        <v>191</v>
      </c>
      <c r="F65" s="13" t="s">
        <v>137</v>
      </c>
      <c r="G65" s="13" t="s">
        <v>276</v>
      </c>
      <c r="H65" s="24">
        <v>443</v>
      </c>
      <c r="I65" s="24">
        <v>443</v>
      </c>
      <c r="J65" s="24"/>
      <c r="K65" s="30"/>
      <c r="L65" s="31" t="s">
        <v>354</v>
      </c>
      <c r="M65" s="32" t="s">
        <v>493</v>
      </c>
      <c r="N65" s="31" t="s">
        <v>427</v>
      </c>
      <c r="O65" s="33"/>
      <c r="P65" s="34"/>
      <c r="Q65" s="28" t="s">
        <v>237</v>
      </c>
      <c r="R65" s="25"/>
      <c r="S65" s="26"/>
    </row>
    <row r="66" spans="1:19" s="27" customFormat="1" ht="30" customHeight="1">
      <c r="A66" s="28">
        <v>47</v>
      </c>
      <c r="B66" s="28" t="s">
        <v>150</v>
      </c>
      <c r="C66" s="10" t="s">
        <v>21</v>
      </c>
      <c r="D66" s="10" t="s">
        <v>54</v>
      </c>
      <c r="E66" s="10" t="s">
        <v>54</v>
      </c>
      <c r="F66" s="13" t="s">
        <v>137</v>
      </c>
      <c r="G66" s="13" t="s">
        <v>278</v>
      </c>
      <c r="H66" s="24">
        <v>5025</v>
      </c>
      <c r="I66" s="24">
        <v>5025</v>
      </c>
      <c r="J66" s="24"/>
      <c r="K66" s="30" t="s">
        <v>221</v>
      </c>
      <c r="L66" s="31" t="s">
        <v>494</v>
      </c>
      <c r="M66" s="32" t="s">
        <v>495</v>
      </c>
      <c r="N66" s="31" t="s">
        <v>433</v>
      </c>
      <c r="O66" s="33" t="s">
        <v>496</v>
      </c>
      <c r="P66" s="34" t="s">
        <v>497</v>
      </c>
      <c r="Q66" s="28"/>
      <c r="R66" s="25"/>
      <c r="S66" s="26"/>
    </row>
    <row r="67" spans="1:19" s="27" customFormat="1" ht="30" customHeight="1">
      <c r="A67" s="30" t="s">
        <v>175</v>
      </c>
      <c r="B67" s="28"/>
      <c r="C67" s="10" t="s">
        <v>21</v>
      </c>
      <c r="D67" s="10" t="s">
        <v>54</v>
      </c>
      <c r="E67" s="10" t="s">
        <v>54</v>
      </c>
      <c r="F67" s="13" t="s">
        <v>137</v>
      </c>
      <c r="G67" s="13" t="s">
        <v>278</v>
      </c>
      <c r="H67" s="12">
        <v>5025</v>
      </c>
      <c r="I67" s="12">
        <v>5025</v>
      </c>
      <c r="J67" s="12"/>
      <c r="K67" s="30" t="s">
        <v>222</v>
      </c>
      <c r="L67" s="31" t="s">
        <v>355</v>
      </c>
      <c r="M67" s="32" t="s">
        <v>450</v>
      </c>
      <c r="N67" s="31" t="s">
        <v>427</v>
      </c>
      <c r="O67" s="33"/>
      <c r="P67" s="34"/>
      <c r="Q67" s="28"/>
      <c r="R67" s="25"/>
      <c r="S67" s="26"/>
    </row>
    <row r="68" spans="1:19" s="27" customFormat="1" ht="30" customHeight="1">
      <c r="A68" s="30" t="s">
        <v>176</v>
      </c>
      <c r="B68" s="28"/>
      <c r="C68" s="10" t="s">
        <v>21</v>
      </c>
      <c r="D68" s="10" t="s">
        <v>54</v>
      </c>
      <c r="E68" s="10" t="s">
        <v>54</v>
      </c>
      <c r="F68" s="13" t="s">
        <v>137</v>
      </c>
      <c r="G68" s="13" t="s">
        <v>278</v>
      </c>
      <c r="H68" s="12">
        <v>5025</v>
      </c>
      <c r="I68" s="12">
        <v>5025</v>
      </c>
      <c r="J68" s="12"/>
      <c r="K68" s="30" t="s">
        <v>223</v>
      </c>
      <c r="L68" s="31" t="s">
        <v>356</v>
      </c>
      <c r="M68" s="32" t="s">
        <v>498</v>
      </c>
      <c r="N68" s="31" t="s">
        <v>427</v>
      </c>
      <c r="O68" s="33"/>
      <c r="P68" s="34"/>
      <c r="Q68" s="28"/>
      <c r="R68" s="25"/>
      <c r="S68" s="26"/>
    </row>
    <row r="69" spans="1:19" s="27" customFormat="1" ht="30" customHeight="1">
      <c r="A69" s="30" t="s">
        <v>177</v>
      </c>
      <c r="B69" s="28"/>
      <c r="C69" s="10" t="s">
        <v>21</v>
      </c>
      <c r="D69" s="10" t="s">
        <v>54</v>
      </c>
      <c r="E69" s="10" t="s">
        <v>54</v>
      </c>
      <c r="F69" s="13" t="s">
        <v>137</v>
      </c>
      <c r="G69" s="13" t="s">
        <v>278</v>
      </c>
      <c r="H69" s="12">
        <v>5025</v>
      </c>
      <c r="I69" s="12">
        <v>5025</v>
      </c>
      <c r="J69" s="12"/>
      <c r="K69" s="30" t="s">
        <v>223</v>
      </c>
      <c r="L69" s="31" t="s">
        <v>357</v>
      </c>
      <c r="M69" s="32" t="s">
        <v>499</v>
      </c>
      <c r="N69" s="31" t="s">
        <v>427</v>
      </c>
      <c r="O69" s="33"/>
      <c r="P69" s="34"/>
      <c r="Q69" s="28"/>
      <c r="R69" s="25"/>
      <c r="S69" s="26"/>
    </row>
    <row r="70" spans="1:19" s="27" customFormat="1" ht="30" customHeight="1">
      <c r="A70" s="30" t="s">
        <v>178</v>
      </c>
      <c r="B70" s="28"/>
      <c r="C70" s="10" t="s">
        <v>21</v>
      </c>
      <c r="D70" s="10" t="s">
        <v>54</v>
      </c>
      <c r="E70" s="10" t="s">
        <v>54</v>
      </c>
      <c r="F70" s="13" t="s">
        <v>137</v>
      </c>
      <c r="G70" s="13" t="s">
        <v>278</v>
      </c>
      <c r="H70" s="12">
        <v>5025</v>
      </c>
      <c r="I70" s="12">
        <v>5025</v>
      </c>
      <c r="J70" s="12"/>
      <c r="K70" s="30" t="s">
        <v>224</v>
      </c>
      <c r="L70" s="31" t="s">
        <v>358</v>
      </c>
      <c r="M70" s="32" t="s">
        <v>500</v>
      </c>
      <c r="N70" s="31" t="s">
        <v>427</v>
      </c>
      <c r="O70" s="33"/>
      <c r="P70" s="34"/>
      <c r="Q70" s="28"/>
      <c r="R70" s="25"/>
      <c r="S70" s="26"/>
    </row>
    <row r="71" spans="1:19" s="27" customFormat="1" ht="30" customHeight="1">
      <c r="A71" s="30" t="s">
        <v>179</v>
      </c>
      <c r="B71" s="28"/>
      <c r="C71" s="10" t="s">
        <v>21</v>
      </c>
      <c r="D71" s="10" t="s">
        <v>54</v>
      </c>
      <c r="E71" s="10" t="s">
        <v>54</v>
      </c>
      <c r="F71" s="13" t="s">
        <v>137</v>
      </c>
      <c r="G71" s="13" t="s">
        <v>278</v>
      </c>
      <c r="H71" s="12">
        <v>5025</v>
      </c>
      <c r="I71" s="12">
        <v>5025</v>
      </c>
      <c r="J71" s="12"/>
      <c r="K71" s="30" t="s">
        <v>225</v>
      </c>
      <c r="L71" s="31" t="s">
        <v>359</v>
      </c>
      <c r="M71" s="32" t="s">
        <v>500</v>
      </c>
      <c r="N71" s="31" t="s">
        <v>427</v>
      </c>
      <c r="O71" s="33"/>
      <c r="P71" s="34"/>
      <c r="Q71" s="28"/>
      <c r="R71" s="25"/>
      <c r="S71" s="26"/>
    </row>
    <row r="72" spans="1:19" s="27" customFormat="1" ht="30" customHeight="1">
      <c r="A72" s="30" t="s">
        <v>226</v>
      </c>
      <c r="B72" s="28"/>
      <c r="C72" s="10" t="s">
        <v>21</v>
      </c>
      <c r="D72" s="10" t="s">
        <v>54</v>
      </c>
      <c r="E72" s="10" t="s">
        <v>54</v>
      </c>
      <c r="F72" s="13" t="s">
        <v>137</v>
      </c>
      <c r="G72" s="13" t="s">
        <v>278</v>
      </c>
      <c r="H72" s="12">
        <v>5025</v>
      </c>
      <c r="I72" s="12">
        <v>5025</v>
      </c>
      <c r="J72" s="12"/>
      <c r="K72" s="30" t="s">
        <v>227</v>
      </c>
      <c r="L72" s="31" t="s">
        <v>360</v>
      </c>
      <c r="M72" s="32" t="s">
        <v>501</v>
      </c>
      <c r="N72" s="31" t="s">
        <v>427</v>
      </c>
      <c r="O72" s="33"/>
      <c r="P72" s="34"/>
      <c r="Q72" s="28"/>
      <c r="R72" s="25"/>
      <c r="S72" s="26"/>
    </row>
    <row r="73" spans="1:19" s="27" customFormat="1" ht="30" customHeight="1">
      <c r="A73" s="28">
        <v>48</v>
      </c>
      <c r="B73" s="28" t="s">
        <v>150</v>
      </c>
      <c r="C73" s="10" t="s">
        <v>21</v>
      </c>
      <c r="D73" s="10" t="s">
        <v>55</v>
      </c>
      <c r="E73" s="10" t="s">
        <v>55</v>
      </c>
      <c r="F73" s="13" t="s">
        <v>143</v>
      </c>
      <c r="G73" s="13" t="s">
        <v>284</v>
      </c>
      <c r="H73" s="24">
        <v>1699</v>
      </c>
      <c r="I73" s="24">
        <v>1699</v>
      </c>
      <c r="J73" s="24"/>
      <c r="K73" s="30"/>
      <c r="L73" s="31" t="s">
        <v>361</v>
      </c>
      <c r="M73" s="32"/>
      <c r="N73" s="31" t="s">
        <v>427</v>
      </c>
      <c r="O73" s="33"/>
      <c r="P73" s="34"/>
      <c r="Q73" s="28"/>
      <c r="R73" s="25"/>
      <c r="S73" s="26"/>
    </row>
    <row r="74" spans="1:19" s="27" customFormat="1" ht="30" customHeight="1">
      <c r="A74" s="40">
        <v>49</v>
      </c>
      <c r="B74" s="28" t="s">
        <v>150</v>
      </c>
      <c r="C74" s="10" t="s">
        <v>21</v>
      </c>
      <c r="D74" s="10" t="s">
        <v>56</v>
      </c>
      <c r="E74" s="10" t="s">
        <v>56</v>
      </c>
      <c r="F74" s="13" t="s">
        <v>137</v>
      </c>
      <c r="G74" s="13" t="s">
        <v>281</v>
      </c>
      <c r="H74" s="24">
        <v>2453</v>
      </c>
      <c r="I74" s="24">
        <v>2453</v>
      </c>
      <c r="J74" s="24"/>
      <c r="K74" s="30"/>
      <c r="L74" s="31" t="s">
        <v>362</v>
      </c>
      <c r="M74" s="32" t="s">
        <v>502</v>
      </c>
      <c r="N74" s="31" t="s">
        <v>427</v>
      </c>
      <c r="O74" s="33"/>
      <c r="P74" s="34"/>
      <c r="Q74" s="28"/>
      <c r="R74" s="25"/>
      <c r="S74" s="26"/>
    </row>
    <row r="75" spans="1:19" s="27" customFormat="1" ht="30" customHeight="1">
      <c r="A75" s="28">
        <v>50</v>
      </c>
      <c r="B75" s="28" t="s">
        <v>150</v>
      </c>
      <c r="C75" s="10" t="s">
        <v>21</v>
      </c>
      <c r="D75" s="10" t="s">
        <v>57</v>
      </c>
      <c r="E75" s="10" t="s">
        <v>57</v>
      </c>
      <c r="F75" s="13" t="s">
        <v>137</v>
      </c>
      <c r="G75" s="13" t="s">
        <v>278</v>
      </c>
      <c r="H75" s="24">
        <v>728</v>
      </c>
      <c r="I75" s="24">
        <v>728</v>
      </c>
      <c r="J75" s="24"/>
      <c r="K75" s="30"/>
      <c r="L75" s="31" t="s">
        <v>363</v>
      </c>
      <c r="M75" s="32" t="s">
        <v>503</v>
      </c>
      <c r="N75" s="31" t="s">
        <v>427</v>
      </c>
      <c r="O75" s="33"/>
      <c r="P75" s="34"/>
      <c r="Q75" s="28"/>
      <c r="R75" s="25"/>
      <c r="S75" s="26"/>
    </row>
    <row r="76" spans="1:19" s="27" customFormat="1" ht="30" customHeight="1">
      <c r="A76" s="40">
        <v>51</v>
      </c>
      <c r="B76" s="28" t="s">
        <v>150</v>
      </c>
      <c r="C76" s="10" t="s">
        <v>21</v>
      </c>
      <c r="D76" s="10" t="s">
        <v>58</v>
      </c>
      <c r="E76" s="10" t="s">
        <v>58</v>
      </c>
      <c r="F76" s="13" t="s">
        <v>137</v>
      </c>
      <c r="G76" s="13" t="s">
        <v>281</v>
      </c>
      <c r="H76" s="24">
        <v>1005</v>
      </c>
      <c r="I76" s="24">
        <v>1005</v>
      </c>
      <c r="J76" s="24"/>
      <c r="K76" s="30"/>
      <c r="L76" s="31" t="s">
        <v>364</v>
      </c>
      <c r="M76" s="32" t="s">
        <v>504</v>
      </c>
      <c r="N76" s="31" t="s">
        <v>427</v>
      </c>
      <c r="O76" s="33"/>
      <c r="P76" s="34"/>
      <c r="Q76" s="28"/>
      <c r="R76" s="25"/>
      <c r="S76" s="26"/>
    </row>
    <row r="77" spans="1:19" s="27" customFormat="1" ht="30" customHeight="1">
      <c r="A77" s="40">
        <v>52</v>
      </c>
      <c r="B77" s="28" t="s">
        <v>150</v>
      </c>
      <c r="C77" s="10" t="s">
        <v>21</v>
      </c>
      <c r="D77" s="10" t="s">
        <v>59</v>
      </c>
      <c r="E77" s="10" t="s">
        <v>59</v>
      </c>
      <c r="F77" s="13" t="s">
        <v>137</v>
      </c>
      <c r="G77" s="13" t="s">
        <v>278</v>
      </c>
      <c r="H77" s="24">
        <v>693</v>
      </c>
      <c r="I77" s="24">
        <v>693</v>
      </c>
      <c r="J77" s="24"/>
      <c r="K77" s="30" t="s">
        <v>228</v>
      </c>
      <c r="L77" s="31" t="s">
        <v>365</v>
      </c>
      <c r="M77" s="32" t="s">
        <v>505</v>
      </c>
      <c r="N77" s="31" t="s">
        <v>434</v>
      </c>
      <c r="O77" s="33" t="s">
        <v>506</v>
      </c>
      <c r="P77" s="31" t="s">
        <v>453</v>
      </c>
      <c r="Q77" s="28"/>
      <c r="R77" s="25"/>
      <c r="S77" s="26"/>
    </row>
    <row r="78" spans="1:19" s="27" customFormat="1" ht="30" customHeight="1">
      <c r="A78" s="41" t="s">
        <v>180</v>
      </c>
      <c r="B78" s="28"/>
      <c r="C78" s="10" t="s">
        <v>21</v>
      </c>
      <c r="D78" s="10" t="s">
        <v>59</v>
      </c>
      <c r="E78" s="10" t="s">
        <v>59</v>
      </c>
      <c r="F78" s="13" t="s">
        <v>137</v>
      </c>
      <c r="G78" s="13" t="s">
        <v>278</v>
      </c>
      <c r="H78" s="12">
        <v>693</v>
      </c>
      <c r="I78" s="12">
        <v>693</v>
      </c>
      <c r="J78" s="12"/>
      <c r="K78" s="30" t="s">
        <v>228</v>
      </c>
      <c r="L78" s="31" t="s">
        <v>366</v>
      </c>
      <c r="M78" s="32" t="s">
        <v>507</v>
      </c>
      <c r="N78" s="31" t="s">
        <v>434</v>
      </c>
      <c r="O78" s="33" t="s">
        <v>506</v>
      </c>
      <c r="P78" s="31" t="s">
        <v>508</v>
      </c>
      <c r="Q78" s="28"/>
      <c r="R78" s="25"/>
      <c r="S78" s="26"/>
    </row>
    <row r="79" spans="1:19" s="27" customFormat="1" ht="30" customHeight="1">
      <c r="A79" s="41" t="s">
        <v>181</v>
      </c>
      <c r="B79" s="28"/>
      <c r="C79" s="10" t="s">
        <v>21</v>
      </c>
      <c r="D79" s="10" t="s">
        <v>59</v>
      </c>
      <c r="E79" s="10" t="s">
        <v>59</v>
      </c>
      <c r="F79" s="13" t="s">
        <v>137</v>
      </c>
      <c r="G79" s="13" t="s">
        <v>278</v>
      </c>
      <c r="H79" s="12">
        <v>693</v>
      </c>
      <c r="I79" s="12">
        <v>693</v>
      </c>
      <c r="J79" s="12"/>
      <c r="K79" s="30" t="s">
        <v>228</v>
      </c>
      <c r="L79" s="31" t="s">
        <v>367</v>
      </c>
      <c r="M79" s="32" t="s">
        <v>509</v>
      </c>
      <c r="N79" s="31" t="s">
        <v>434</v>
      </c>
      <c r="O79" s="33" t="s">
        <v>506</v>
      </c>
      <c r="P79" s="31" t="s">
        <v>508</v>
      </c>
      <c r="Q79" s="28"/>
      <c r="R79" s="25"/>
      <c r="S79" s="35"/>
    </row>
    <row r="80" spans="1:19" s="27" customFormat="1" ht="30" customHeight="1">
      <c r="A80" s="40">
        <v>53</v>
      </c>
      <c r="B80" s="28" t="s">
        <v>150</v>
      </c>
      <c r="C80" s="10" t="s">
        <v>21</v>
      </c>
      <c r="D80" s="10" t="s">
        <v>60</v>
      </c>
      <c r="E80" s="10" t="s">
        <v>60</v>
      </c>
      <c r="F80" s="13" t="s">
        <v>137</v>
      </c>
      <c r="G80" s="13" t="s">
        <v>276</v>
      </c>
      <c r="H80" s="24">
        <v>3326</v>
      </c>
      <c r="I80" s="24">
        <v>3326</v>
      </c>
      <c r="J80" s="24"/>
      <c r="K80" s="30" t="s">
        <v>218</v>
      </c>
      <c r="L80" s="31" t="s">
        <v>368</v>
      </c>
      <c r="M80" s="32" t="s">
        <v>510</v>
      </c>
      <c r="N80" s="31" t="s">
        <v>435</v>
      </c>
      <c r="O80" s="33" t="s">
        <v>511</v>
      </c>
      <c r="P80" s="34" t="s">
        <v>452</v>
      </c>
      <c r="Q80" s="28"/>
      <c r="R80" s="25"/>
      <c r="S80" s="26"/>
    </row>
    <row r="81" spans="1:19" s="27" customFormat="1" ht="30" customHeight="1">
      <c r="A81" s="41" t="s">
        <v>182</v>
      </c>
      <c r="B81" s="28"/>
      <c r="C81" s="10" t="s">
        <v>21</v>
      </c>
      <c r="D81" s="10" t="s">
        <v>60</v>
      </c>
      <c r="E81" s="10" t="s">
        <v>60</v>
      </c>
      <c r="F81" s="13" t="s">
        <v>137</v>
      </c>
      <c r="G81" s="13" t="s">
        <v>276</v>
      </c>
      <c r="H81" s="12">
        <v>3326</v>
      </c>
      <c r="I81" s="12">
        <v>3326</v>
      </c>
      <c r="J81" s="12"/>
      <c r="K81" s="30" t="s">
        <v>218</v>
      </c>
      <c r="L81" s="31" t="s">
        <v>368</v>
      </c>
      <c r="M81" s="32" t="s">
        <v>495</v>
      </c>
      <c r="N81" s="31" t="s">
        <v>435</v>
      </c>
      <c r="O81" s="33" t="s">
        <v>511</v>
      </c>
      <c r="P81" s="34" t="s">
        <v>452</v>
      </c>
      <c r="Q81" s="28"/>
      <c r="R81" s="25"/>
      <c r="S81" s="26"/>
    </row>
    <row r="82" spans="1:19" s="27" customFormat="1" ht="30" customHeight="1">
      <c r="A82" s="28">
        <v>54</v>
      </c>
      <c r="B82" s="28" t="s">
        <v>150</v>
      </c>
      <c r="C82" s="10" t="s">
        <v>21</v>
      </c>
      <c r="D82" s="10" t="s">
        <v>61</v>
      </c>
      <c r="E82" s="10" t="s">
        <v>61</v>
      </c>
      <c r="F82" s="13" t="s">
        <v>137</v>
      </c>
      <c r="G82" s="13" t="s">
        <v>276</v>
      </c>
      <c r="H82" s="24">
        <v>2979</v>
      </c>
      <c r="I82" s="24">
        <v>2979</v>
      </c>
      <c r="J82" s="24"/>
      <c r="K82" s="30"/>
      <c r="L82" s="31" t="s">
        <v>369</v>
      </c>
      <c r="M82" s="32" t="s">
        <v>472</v>
      </c>
      <c r="N82" s="31" t="s">
        <v>436</v>
      </c>
      <c r="O82" s="33" t="s">
        <v>512</v>
      </c>
      <c r="P82" s="34" t="s">
        <v>476</v>
      </c>
      <c r="Q82" s="28"/>
      <c r="R82" s="25"/>
      <c r="S82" s="26"/>
    </row>
    <row r="83" spans="1:19" s="27" customFormat="1" ht="30" customHeight="1">
      <c r="A83" s="28">
        <v>55</v>
      </c>
      <c r="B83" s="28" t="s">
        <v>150</v>
      </c>
      <c r="C83" s="10" t="s">
        <v>21</v>
      </c>
      <c r="D83" s="10">
        <v>194</v>
      </c>
      <c r="E83" s="10">
        <v>194</v>
      </c>
      <c r="F83" s="13" t="s">
        <v>137</v>
      </c>
      <c r="G83" s="13" t="s">
        <v>287</v>
      </c>
      <c r="H83" s="24">
        <v>225</v>
      </c>
      <c r="I83" s="24">
        <v>225</v>
      </c>
      <c r="J83" s="24"/>
      <c r="K83" s="30" t="s">
        <v>218</v>
      </c>
      <c r="L83" s="31" t="s">
        <v>368</v>
      </c>
      <c r="M83" s="32" t="s">
        <v>513</v>
      </c>
      <c r="N83" s="31" t="s">
        <v>427</v>
      </c>
      <c r="O83" s="33"/>
      <c r="P83" s="31"/>
      <c r="Q83" s="28"/>
      <c r="R83" s="25"/>
      <c r="S83" s="26"/>
    </row>
    <row r="84" spans="1:19" s="27" customFormat="1" ht="30" customHeight="1">
      <c r="A84" s="30" t="s">
        <v>183</v>
      </c>
      <c r="B84" s="28"/>
      <c r="C84" s="10" t="s">
        <v>21</v>
      </c>
      <c r="D84" s="10">
        <v>194</v>
      </c>
      <c r="E84" s="10">
        <v>194</v>
      </c>
      <c r="F84" s="13" t="s">
        <v>137</v>
      </c>
      <c r="G84" s="13" t="s">
        <v>287</v>
      </c>
      <c r="H84" s="12">
        <v>225</v>
      </c>
      <c r="I84" s="12">
        <v>225</v>
      </c>
      <c r="J84" s="12"/>
      <c r="K84" s="30" t="s">
        <v>218</v>
      </c>
      <c r="L84" s="31" t="s">
        <v>368</v>
      </c>
      <c r="M84" s="32" t="s">
        <v>495</v>
      </c>
      <c r="N84" s="31" t="s">
        <v>427</v>
      </c>
      <c r="O84" s="33"/>
      <c r="P84" s="31"/>
      <c r="Q84" s="28"/>
      <c r="R84" s="25"/>
      <c r="S84" s="26"/>
    </row>
    <row r="85" spans="1:19" s="27" customFormat="1" ht="30" customHeight="1">
      <c r="A85" s="28">
        <v>56</v>
      </c>
      <c r="B85" s="28" t="s">
        <v>150</v>
      </c>
      <c r="C85" s="10" t="s">
        <v>21</v>
      </c>
      <c r="D85" s="10" t="s">
        <v>62</v>
      </c>
      <c r="E85" s="10" t="s">
        <v>62</v>
      </c>
      <c r="F85" s="13" t="s">
        <v>138</v>
      </c>
      <c r="G85" s="13" t="s">
        <v>146</v>
      </c>
      <c r="H85" s="24">
        <v>1445</v>
      </c>
      <c r="I85" s="24">
        <v>1445</v>
      </c>
      <c r="J85" s="24"/>
      <c r="K85" s="30"/>
      <c r="L85" s="31" t="s">
        <v>370</v>
      </c>
      <c r="M85" s="32"/>
      <c r="N85" s="31" t="s">
        <v>427</v>
      </c>
      <c r="O85" s="33"/>
      <c r="P85" s="31"/>
      <c r="Q85" s="28"/>
      <c r="R85" s="25"/>
      <c r="S85" s="26"/>
    </row>
    <row r="86" spans="1:19" s="27" customFormat="1" ht="30" customHeight="1">
      <c r="A86" s="28">
        <v>57</v>
      </c>
      <c r="B86" s="28" t="s">
        <v>150</v>
      </c>
      <c r="C86" s="10" t="s">
        <v>21</v>
      </c>
      <c r="D86" s="10" t="s">
        <v>63</v>
      </c>
      <c r="E86" s="10" t="s">
        <v>63</v>
      </c>
      <c r="F86" s="13" t="s">
        <v>142</v>
      </c>
      <c r="G86" s="13" t="s">
        <v>288</v>
      </c>
      <c r="H86" s="24">
        <v>975</v>
      </c>
      <c r="I86" s="24">
        <v>975</v>
      </c>
      <c r="J86" s="24"/>
      <c r="K86" s="30"/>
      <c r="L86" s="31" t="s">
        <v>354</v>
      </c>
      <c r="M86" s="32" t="s">
        <v>472</v>
      </c>
      <c r="N86" s="31" t="s">
        <v>427</v>
      </c>
      <c r="O86" s="33"/>
      <c r="P86" s="34"/>
      <c r="Q86" s="28"/>
      <c r="R86" s="25"/>
      <c r="S86" s="26"/>
    </row>
    <row r="87" spans="1:19" s="27" customFormat="1" ht="30" customHeight="1">
      <c r="A87" s="28">
        <v>58</v>
      </c>
      <c r="B87" s="28" t="s">
        <v>150</v>
      </c>
      <c r="C87" s="10" t="s">
        <v>21</v>
      </c>
      <c r="D87" s="10" t="s">
        <v>64</v>
      </c>
      <c r="E87" s="10" t="s">
        <v>64</v>
      </c>
      <c r="F87" s="13" t="s">
        <v>143</v>
      </c>
      <c r="G87" s="13" t="s">
        <v>284</v>
      </c>
      <c r="H87" s="24">
        <v>331</v>
      </c>
      <c r="I87" s="24">
        <v>331</v>
      </c>
      <c r="J87" s="24"/>
      <c r="K87" s="30"/>
      <c r="L87" s="31" t="s">
        <v>371</v>
      </c>
      <c r="M87" s="32" t="s">
        <v>514</v>
      </c>
      <c r="N87" s="31" t="s">
        <v>431</v>
      </c>
      <c r="O87" s="33" t="s">
        <v>515</v>
      </c>
      <c r="P87" s="31" t="s">
        <v>453</v>
      </c>
      <c r="Q87" s="28"/>
      <c r="R87" s="25"/>
      <c r="S87" s="26"/>
    </row>
    <row r="88" spans="1:19" s="27" customFormat="1" ht="30" customHeight="1">
      <c r="A88" s="28">
        <v>59</v>
      </c>
      <c r="B88" s="28" t="s">
        <v>150</v>
      </c>
      <c r="C88" s="10" t="s">
        <v>21</v>
      </c>
      <c r="D88" s="10" t="s">
        <v>65</v>
      </c>
      <c r="E88" s="10" t="s">
        <v>65</v>
      </c>
      <c r="F88" s="13" t="s">
        <v>137</v>
      </c>
      <c r="G88" s="13" t="s">
        <v>278</v>
      </c>
      <c r="H88" s="24">
        <v>6255</v>
      </c>
      <c r="I88" s="24">
        <v>6255</v>
      </c>
      <c r="J88" s="24"/>
      <c r="K88" s="30"/>
      <c r="L88" s="31" t="s">
        <v>371</v>
      </c>
      <c r="M88" s="32" t="s">
        <v>516</v>
      </c>
      <c r="N88" s="31" t="s">
        <v>431</v>
      </c>
      <c r="O88" s="33" t="s">
        <v>515</v>
      </c>
      <c r="P88" s="31" t="s">
        <v>453</v>
      </c>
      <c r="Q88" s="28"/>
      <c r="R88" s="25"/>
      <c r="S88" s="26"/>
    </row>
    <row r="89" spans="1:19" s="27" customFormat="1" ht="30" customHeight="1">
      <c r="A89" s="30" t="s">
        <v>153</v>
      </c>
      <c r="B89" s="28" t="s">
        <v>150</v>
      </c>
      <c r="C89" s="10" t="s">
        <v>21</v>
      </c>
      <c r="D89" s="10" t="s">
        <v>66</v>
      </c>
      <c r="E89" s="10" t="s">
        <v>66</v>
      </c>
      <c r="F89" s="13" t="s">
        <v>141</v>
      </c>
      <c r="G89" s="13" t="s">
        <v>280</v>
      </c>
      <c r="H89" s="24">
        <v>2355</v>
      </c>
      <c r="I89" s="24">
        <v>2355</v>
      </c>
      <c r="J89" s="24"/>
      <c r="K89" s="30" t="s">
        <v>218</v>
      </c>
      <c r="L89" s="31" t="s">
        <v>372</v>
      </c>
      <c r="M89" s="32" t="s">
        <v>517</v>
      </c>
      <c r="N89" s="31" t="s">
        <v>437</v>
      </c>
      <c r="O89" s="33" t="s">
        <v>518</v>
      </c>
      <c r="P89" s="34" t="s">
        <v>467</v>
      </c>
      <c r="Q89" s="28"/>
      <c r="R89" s="25"/>
      <c r="S89" s="26"/>
    </row>
    <row r="90" spans="1:19" s="27" customFormat="1" ht="30" customHeight="1">
      <c r="A90" s="30" t="s">
        <v>184</v>
      </c>
      <c r="B90" s="28"/>
      <c r="C90" s="10" t="s">
        <v>21</v>
      </c>
      <c r="D90" s="10" t="s">
        <v>66</v>
      </c>
      <c r="E90" s="10" t="s">
        <v>66</v>
      </c>
      <c r="F90" s="13" t="s">
        <v>141</v>
      </c>
      <c r="G90" s="13" t="s">
        <v>280</v>
      </c>
      <c r="H90" s="12">
        <v>2355</v>
      </c>
      <c r="I90" s="12">
        <v>2355</v>
      </c>
      <c r="J90" s="12"/>
      <c r="K90" s="30" t="s">
        <v>218</v>
      </c>
      <c r="L90" s="31" t="s">
        <v>373</v>
      </c>
      <c r="M90" s="32" t="s">
        <v>519</v>
      </c>
      <c r="N90" s="31" t="s">
        <v>427</v>
      </c>
      <c r="O90" s="33"/>
      <c r="P90" s="31"/>
      <c r="Q90" s="28"/>
      <c r="R90" s="25"/>
      <c r="S90" s="26"/>
    </row>
    <row r="91" spans="1:19" s="27" customFormat="1" ht="30" customHeight="1">
      <c r="A91" s="30" t="s">
        <v>154</v>
      </c>
      <c r="B91" s="28" t="s">
        <v>150</v>
      </c>
      <c r="C91" s="10" t="s">
        <v>21</v>
      </c>
      <c r="D91" s="10" t="s">
        <v>67</v>
      </c>
      <c r="E91" s="10" t="s">
        <v>67</v>
      </c>
      <c r="F91" s="13" t="s">
        <v>141</v>
      </c>
      <c r="G91" s="13" t="s">
        <v>280</v>
      </c>
      <c r="H91" s="24">
        <v>30</v>
      </c>
      <c r="I91" s="24">
        <v>30</v>
      </c>
      <c r="J91" s="24"/>
      <c r="K91" s="30"/>
      <c r="L91" s="31" t="s">
        <v>330</v>
      </c>
      <c r="M91" s="32" t="s">
        <v>471</v>
      </c>
      <c r="N91" s="31" t="s">
        <v>425</v>
      </c>
      <c r="O91" s="33" t="s">
        <v>520</v>
      </c>
      <c r="P91" s="31" t="s">
        <v>453</v>
      </c>
      <c r="Q91" s="28"/>
      <c r="R91" s="25"/>
      <c r="S91" s="26"/>
    </row>
    <row r="92" spans="1:19" s="27" customFormat="1" ht="30" customHeight="1">
      <c r="A92" s="28">
        <v>62</v>
      </c>
      <c r="B92" s="28" t="s">
        <v>150</v>
      </c>
      <c r="C92" s="10" t="s">
        <v>21</v>
      </c>
      <c r="D92" s="10" t="s">
        <v>68</v>
      </c>
      <c r="E92" s="10" t="s">
        <v>68</v>
      </c>
      <c r="F92" s="13" t="s">
        <v>145</v>
      </c>
      <c r="G92" s="13" t="s">
        <v>285</v>
      </c>
      <c r="H92" s="24">
        <v>26.4</v>
      </c>
      <c r="I92" s="24">
        <v>26.4</v>
      </c>
      <c r="J92" s="24"/>
      <c r="K92" s="30"/>
      <c r="L92" s="31" t="s">
        <v>347</v>
      </c>
      <c r="M92" s="32"/>
      <c r="N92" s="31" t="s">
        <v>427</v>
      </c>
      <c r="O92" s="33"/>
      <c r="P92" s="34"/>
      <c r="Q92" s="28"/>
      <c r="R92" s="25"/>
      <c r="S92" s="26"/>
    </row>
    <row r="93" spans="1:19" s="27" customFormat="1" ht="30" customHeight="1">
      <c r="A93" s="28">
        <v>63</v>
      </c>
      <c r="B93" s="28" t="s">
        <v>150</v>
      </c>
      <c r="C93" s="10" t="s">
        <v>21</v>
      </c>
      <c r="D93" s="10" t="s">
        <v>69</v>
      </c>
      <c r="E93" s="10" t="s">
        <v>69</v>
      </c>
      <c r="F93" s="13" t="s">
        <v>138</v>
      </c>
      <c r="G93" s="13" t="s">
        <v>285</v>
      </c>
      <c r="H93" s="24">
        <v>91.2</v>
      </c>
      <c r="I93" s="24">
        <v>91.2</v>
      </c>
      <c r="J93" s="24"/>
      <c r="K93" s="30"/>
      <c r="L93" s="31" t="s">
        <v>347</v>
      </c>
      <c r="M93" s="32"/>
      <c r="N93" s="31" t="s">
        <v>427</v>
      </c>
      <c r="O93" s="33"/>
      <c r="P93" s="34"/>
      <c r="Q93" s="28"/>
      <c r="R93" s="25"/>
      <c r="S93" s="26"/>
    </row>
    <row r="94" spans="1:19" s="27" customFormat="1" ht="30" customHeight="1">
      <c r="A94" s="28">
        <v>64</v>
      </c>
      <c r="B94" s="28" t="s">
        <v>150</v>
      </c>
      <c r="C94" s="10" t="s">
        <v>21</v>
      </c>
      <c r="D94" s="10" t="s">
        <v>70</v>
      </c>
      <c r="E94" s="10" t="s">
        <v>70</v>
      </c>
      <c r="F94" s="13" t="s">
        <v>145</v>
      </c>
      <c r="G94" s="13" t="s">
        <v>285</v>
      </c>
      <c r="H94" s="24">
        <v>5.3</v>
      </c>
      <c r="I94" s="24">
        <v>5.3</v>
      </c>
      <c r="J94" s="24"/>
      <c r="K94" s="30"/>
      <c r="L94" s="31" t="s">
        <v>347</v>
      </c>
      <c r="M94" s="32"/>
      <c r="N94" s="31" t="s">
        <v>427</v>
      </c>
      <c r="O94" s="33"/>
      <c r="P94" s="34"/>
      <c r="Q94" s="28"/>
      <c r="R94" s="25"/>
      <c r="S94" s="26"/>
    </row>
    <row r="95" spans="1:19" s="27" customFormat="1" ht="30" customHeight="1">
      <c r="A95" s="28">
        <v>65</v>
      </c>
      <c r="B95" s="28" t="s">
        <v>150</v>
      </c>
      <c r="C95" s="10" t="s">
        <v>21</v>
      </c>
      <c r="D95" s="10" t="s">
        <v>71</v>
      </c>
      <c r="E95" s="10" t="s">
        <v>71</v>
      </c>
      <c r="F95" s="13" t="s">
        <v>138</v>
      </c>
      <c r="G95" s="13" t="s">
        <v>146</v>
      </c>
      <c r="H95" s="24">
        <v>104.3</v>
      </c>
      <c r="I95" s="24">
        <v>104.3</v>
      </c>
      <c r="J95" s="24"/>
      <c r="K95" s="30"/>
      <c r="L95" s="31" t="s">
        <v>347</v>
      </c>
      <c r="M95" s="32"/>
      <c r="N95" s="31" t="s">
        <v>427</v>
      </c>
      <c r="O95" s="33"/>
      <c r="P95" s="34"/>
      <c r="Q95" s="28"/>
      <c r="R95" s="25"/>
      <c r="S95" s="26"/>
    </row>
    <row r="96" spans="1:19" s="27" customFormat="1" ht="30" customHeight="1">
      <c r="A96" s="28">
        <v>66</v>
      </c>
      <c r="B96" s="28" t="s">
        <v>150</v>
      </c>
      <c r="C96" s="10" t="s">
        <v>21</v>
      </c>
      <c r="D96" s="10" t="s">
        <v>72</v>
      </c>
      <c r="E96" s="10" t="s">
        <v>72</v>
      </c>
      <c r="F96" s="13" t="s">
        <v>145</v>
      </c>
      <c r="G96" s="13" t="s">
        <v>285</v>
      </c>
      <c r="H96" s="24">
        <v>27.5</v>
      </c>
      <c r="I96" s="24">
        <v>27.5</v>
      </c>
      <c r="J96" s="24"/>
      <c r="K96" s="30"/>
      <c r="L96" s="31" t="s">
        <v>347</v>
      </c>
      <c r="M96" s="32"/>
      <c r="N96" s="31" t="s">
        <v>427</v>
      </c>
      <c r="O96" s="33"/>
      <c r="P96" s="34"/>
      <c r="Q96" s="28"/>
      <c r="R96" s="25"/>
      <c r="S96" s="26"/>
    </row>
    <row r="97" spans="1:19" s="27" customFormat="1" ht="30" customHeight="1">
      <c r="A97" s="28">
        <v>67</v>
      </c>
      <c r="B97" s="28" t="s">
        <v>150</v>
      </c>
      <c r="C97" s="10" t="s">
        <v>21</v>
      </c>
      <c r="D97" s="10" t="s">
        <v>73</v>
      </c>
      <c r="E97" s="10" t="s">
        <v>73</v>
      </c>
      <c r="F97" s="13" t="s">
        <v>138</v>
      </c>
      <c r="G97" s="13" t="s">
        <v>146</v>
      </c>
      <c r="H97" s="24">
        <v>71.2</v>
      </c>
      <c r="I97" s="24">
        <v>71.2</v>
      </c>
      <c r="J97" s="24"/>
      <c r="K97" s="30"/>
      <c r="L97" s="31" t="s">
        <v>347</v>
      </c>
      <c r="M97" s="32"/>
      <c r="N97" s="31" t="s">
        <v>427</v>
      </c>
      <c r="O97" s="33"/>
      <c r="P97" s="34"/>
      <c r="Q97" s="28"/>
      <c r="R97" s="25"/>
      <c r="S97" s="26"/>
    </row>
    <row r="98" spans="1:19" s="27" customFormat="1" ht="30" customHeight="1">
      <c r="A98" s="28">
        <v>68</v>
      </c>
      <c r="B98" s="28" t="s">
        <v>150</v>
      </c>
      <c r="C98" s="10" t="s">
        <v>21</v>
      </c>
      <c r="D98" s="10" t="s">
        <v>74</v>
      </c>
      <c r="E98" s="29" t="s">
        <v>152</v>
      </c>
      <c r="F98" s="13" t="s">
        <v>138</v>
      </c>
      <c r="G98" s="13" t="s">
        <v>146</v>
      </c>
      <c r="H98" s="24">
        <v>103.7</v>
      </c>
      <c r="I98" s="24">
        <v>64</v>
      </c>
      <c r="J98" s="24">
        <v>35</v>
      </c>
      <c r="K98" s="30"/>
      <c r="L98" s="31" t="s">
        <v>347</v>
      </c>
      <c r="M98" s="32"/>
      <c r="N98" s="31" t="s">
        <v>427</v>
      </c>
      <c r="O98" s="33"/>
      <c r="P98" s="34"/>
      <c r="Q98" s="28" t="s">
        <v>237</v>
      </c>
      <c r="R98" s="25"/>
      <c r="S98" s="26"/>
    </row>
    <row r="99" spans="1:19" s="27" customFormat="1" ht="30" customHeight="1">
      <c r="A99" s="40">
        <v>69</v>
      </c>
      <c r="B99" s="28" t="s">
        <v>150</v>
      </c>
      <c r="C99" s="10" t="s">
        <v>21</v>
      </c>
      <c r="D99" s="10">
        <v>227</v>
      </c>
      <c r="E99" s="29" t="s">
        <v>152</v>
      </c>
      <c r="F99" s="13" t="s">
        <v>145</v>
      </c>
      <c r="G99" s="13" t="s">
        <v>285</v>
      </c>
      <c r="H99" s="24">
        <v>9450.9</v>
      </c>
      <c r="I99" s="24">
        <v>69</v>
      </c>
      <c r="J99" s="24">
        <v>3497</v>
      </c>
      <c r="K99" s="30"/>
      <c r="L99" s="31" t="s">
        <v>347</v>
      </c>
      <c r="M99" s="32"/>
      <c r="N99" s="31" t="s">
        <v>427</v>
      </c>
      <c r="O99" s="33"/>
      <c r="P99" s="34"/>
      <c r="Q99" s="28" t="s">
        <v>237</v>
      </c>
      <c r="R99" s="25"/>
      <c r="S99" s="26"/>
    </row>
    <row r="100" spans="1:19" s="27" customFormat="1" ht="30" customHeight="1">
      <c r="A100" s="28">
        <v>70</v>
      </c>
      <c r="B100" s="28" t="s">
        <v>150</v>
      </c>
      <c r="C100" s="10" t="s">
        <v>21</v>
      </c>
      <c r="D100" s="10">
        <v>238</v>
      </c>
      <c r="E100" s="10">
        <v>238</v>
      </c>
      <c r="F100" s="13" t="s">
        <v>139</v>
      </c>
      <c r="G100" s="13" t="s">
        <v>281</v>
      </c>
      <c r="H100" s="24">
        <v>301</v>
      </c>
      <c r="I100" s="24">
        <v>301</v>
      </c>
      <c r="J100" s="24"/>
      <c r="K100" s="30"/>
      <c r="L100" s="31" t="s">
        <v>374</v>
      </c>
      <c r="M100" s="32" t="s">
        <v>521</v>
      </c>
      <c r="N100" s="31" t="s">
        <v>438</v>
      </c>
      <c r="O100" s="33" t="s">
        <v>522</v>
      </c>
      <c r="P100" s="34" t="s">
        <v>523</v>
      </c>
      <c r="Q100" s="28"/>
      <c r="R100" s="25"/>
      <c r="S100" s="26"/>
    </row>
    <row r="101" spans="1:19" s="27" customFormat="1" ht="30" customHeight="1">
      <c r="A101" s="28">
        <v>71</v>
      </c>
      <c r="B101" s="28" t="s">
        <v>150</v>
      </c>
      <c r="C101" s="10" t="s">
        <v>21</v>
      </c>
      <c r="D101" s="10">
        <v>902</v>
      </c>
      <c r="E101" s="10">
        <v>902</v>
      </c>
      <c r="F101" s="13" t="s">
        <v>144</v>
      </c>
      <c r="G101" s="13" t="s">
        <v>17</v>
      </c>
      <c r="H101" s="24">
        <v>3392</v>
      </c>
      <c r="I101" s="24">
        <v>3392</v>
      </c>
      <c r="J101" s="24"/>
      <c r="K101" s="30"/>
      <c r="L101" s="31" t="s">
        <v>375</v>
      </c>
      <c r="M101" s="32"/>
      <c r="N101" s="31" t="s">
        <v>427</v>
      </c>
      <c r="O101" s="33"/>
      <c r="P101" s="34"/>
      <c r="Q101" s="28"/>
      <c r="R101" s="25"/>
      <c r="S101" s="26"/>
    </row>
    <row r="102" spans="1:19" s="27" customFormat="1" ht="30" customHeight="1">
      <c r="A102" s="28">
        <v>72</v>
      </c>
      <c r="B102" s="28" t="s">
        <v>150</v>
      </c>
      <c r="C102" s="10" t="s">
        <v>21</v>
      </c>
      <c r="D102" s="10" t="s">
        <v>75</v>
      </c>
      <c r="E102" s="10" t="s">
        <v>75</v>
      </c>
      <c r="F102" s="13" t="s">
        <v>144</v>
      </c>
      <c r="G102" s="13" t="s">
        <v>285</v>
      </c>
      <c r="H102" s="24">
        <v>142</v>
      </c>
      <c r="I102" s="24">
        <v>142</v>
      </c>
      <c r="J102" s="24"/>
      <c r="K102" s="30"/>
      <c r="L102" s="31" t="s">
        <v>375</v>
      </c>
      <c r="M102" s="32"/>
      <c r="N102" s="31" t="s">
        <v>427</v>
      </c>
      <c r="O102" s="33"/>
      <c r="P102" s="34"/>
      <c r="Q102" s="28"/>
      <c r="R102" s="25"/>
      <c r="S102" s="26"/>
    </row>
    <row r="103" spans="1:19" s="27" customFormat="1" ht="30" customHeight="1">
      <c r="A103" s="28">
        <v>73</v>
      </c>
      <c r="B103" s="28" t="s">
        <v>150</v>
      </c>
      <c r="C103" s="10" t="s">
        <v>21</v>
      </c>
      <c r="D103" s="10" t="s">
        <v>76</v>
      </c>
      <c r="E103" s="10" t="s">
        <v>76</v>
      </c>
      <c r="F103" s="13" t="s">
        <v>144</v>
      </c>
      <c r="G103" s="13" t="s">
        <v>289</v>
      </c>
      <c r="H103" s="24">
        <v>328</v>
      </c>
      <c r="I103" s="24">
        <v>328</v>
      </c>
      <c r="J103" s="24"/>
      <c r="K103" s="30"/>
      <c r="L103" s="31" t="s">
        <v>375</v>
      </c>
      <c r="M103" s="32"/>
      <c r="N103" s="31" t="s">
        <v>427</v>
      </c>
      <c r="O103" s="33"/>
      <c r="P103" s="34"/>
      <c r="Q103" s="28"/>
      <c r="R103" s="25"/>
      <c r="S103" s="26"/>
    </row>
    <row r="104" spans="1:19" s="27" customFormat="1" ht="30" customHeight="1">
      <c r="A104" s="30" t="s">
        <v>155</v>
      </c>
      <c r="B104" s="28" t="s">
        <v>150</v>
      </c>
      <c r="C104" s="10" t="s">
        <v>21</v>
      </c>
      <c r="D104" s="10" t="s">
        <v>77</v>
      </c>
      <c r="E104" s="29" t="s">
        <v>152</v>
      </c>
      <c r="F104" s="13" t="s">
        <v>17</v>
      </c>
      <c r="G104" s="13" t="s">
        <v>17</v>
      </c>
      <c r="H104" s="24">
        <v>555</v>
      </c>
      <c r="I104" s="24">
        <v>240</v>
      </c>
      <c r="J104" s="24"/>
      <c r="K104" s="30"/>
      <c r="L104" s="31" t="s">
        <v>375</v>
      </c>
      <c r="M104" s="32"/>
      <c r="N104" s="31" t="s">
        <v>427</v>
      </c>
      <c r="O104" s="33"/>
      <c r="P104" s="34"/>
      <c r="Q104" s="28"/>
      <c r="R104" s="25"/>
      <c r="S104" s="26"/>
    </row>
    <row r="105" spans="1:19" s="27" customFormat="1" ht="30" customHeight="1">
      <c r="A105" s="28">
        <v>75</v>
      </c>
      <c r="B105" s="28" t="s">
        <v>150</v>
      </c>
      <c r="C105" s="10" t="s">
        <v>21</v>
      </c>
      <c r="D105" s="10" t="s">
        <v>78</v>
      </c>
      <c r="E105" s="10" t="s">
        <v>78</v>
      </c>
      <c r="F105" s="13" t="s">
        <v>144</v>
      </c>
      <c r="G105" s="13" t="s">
        <v>146</v>
      </c>
      <c r="H105" s="24">
        <v>102</v>
      </c>
      <c r="I105" s="24">
        <v>102</v>
      </c>
      <c r="J105" s="24"/>
      <c r="K105" s="30"/>
      <c r="L105" s="31" t="s">
        <v>375</v>
      </c>
      <c r="M105" s="32"/>
      <c r="N105" s="31" t="s">
        <v>427</v>
      </c>
      <c r="O105" s="33"/>
      <c r="P105" s="34"/>
      <c r="Q105" s="28"/>
      <c r="R105" s="25"/>
      <c r="S105" s="26"/>
    </row>
    <row r="106" spans="1:19" s="27" customFormat="1" ht="30" customHeight="1">
      <c r="A106" s="28">
        <v>76</v>
      </c>
      <c r="B106" s="28" t="s">
        <v>150</v>
      </c>
      <c r="C106" s="10" t="s">
        <v>21</v>
      </c>
      <c r="D106" s="10">
        <v>912</v>
      </c>
      <c r="E106" s="10">
        <v>912</v>
      </c>
      <c r="F106" s="13" t="s">
        <v>145</v>
      </c>
      <c r="G106" s="13" t="s">
        <v>285</v>
      </c>
      <c r="H106" s="24">
        <v>363</v>
      </c>
      <c r="I106" s="24">
        <v>352</v>
      </c>
      <c r="J106" s="24">
        <f>H106-I106</f>
        <v>11</v>
      </c>
      <c r="K106" s="30"/>
      <c r="L106" s="31" t="s">
        <v>375</v>
      </c>
      <c r="M106" s="32"/>
      <c r="N106" s="31" t="s">
        <v>427</v>
      </c>
      <c r="O106" s="33"/>
      <c r="P106" s="34"/>
      <c r="Q106" s="28"/>
      <c r="R106" s="25"/>
      <c r="S106" s="26"/>
    </row>
    <row r="107" spans="1:19" s="27" customFormat="1" ht="30" customHeight="1">
      <c r="A107" s="28">
        <v>77</v>
      </c>
      <c r="B107" s="28" t="s">
        <v>150</v>
      </c>
      <c r="C107" s="10" t="s">
        <v>21</v>
      </c>
      <c r="D107" s="10" t="s">
        <v>79</v>
      </c>
      <c r="E107" s="10" t="s">
        <v>79</v>
      </c>
      <c r="F107" s="13" t="s">
        <v>145</v>
      </c>
      <c r="G107" s="13" t="s">
        <v>285</v>
      </c>
      <c r="H107" s="24">
        <v>101</v>
      </c>
      <c r="I107" s="24">
        <v>101</v>
      </c>
      <c r="J107" s="24"/>
      <c r="K107" s="30"/>
      <c r="L107" s="31" t="s">
        <v>375</v>
      </c>
      <c r="M107" s="32"/>
      <c r="N107" s="31" t="s">
        <v>427</v>
      </c>
      <c r="O107" s="33"/>
      <c r="P107" s="34"/>
      <c r="Q107" s="28"/>
      <c r="R107" s="25"/>
      <c r="S107" s="35"/>
    </row>
    <row r="108" spans="1:19" s="27" customFormat="1" ht="30" customHeight="1">
      <c r="A108" s="28">
        <v>78</v>
      </c>
      <c r="B108" s="28" t="s">
        <v>150</v>
      </c>
      <c r="C108" s="10" t="s">
        <v>21</v>
      </c>
      <c r="D108" s="10" t="s">
        <v>80</v>
      </c>
      <c r="E108" s="10" t="s">
        <v>80</v>
      </c>
      <c r="F108" s="13" t="s">
        <v>145</v>
      </c>
      <c r="G108" s="13" t="s">
        <v>285</v>
      </c>
      <c r="H108" s="24">
        <v>27</v>
      </c>
      <c r="I108" s="24">
        <v>27</v>
      </c>
      <c r="J108" s="24"/>
      <c r="K108" s="30"/>
      <c r="L108" s="31" t="s">
        <v>375</v>
      </c>
      <c r="M108" s="32"/>
      <c r="N108" s="31" t="s">
        <v>427</v>
      </c>
      <c r="O108" s="33"/>
      <c r="P108" s="34"/>
      <c r="Q108" s="28"/>
      <c r="R108" s="25"/>
      <c r="S108" s="26"/>
    </row>
    <row r="109" spans="1:19" s="27" customFormat="1" ht="30" customHeight="1">
      <c r="A109" s="28">
        <v>79</v>
      </c>
      <c r="B109" s="28" t="s">
        <v>150</v>
      </c>
      <c r="C109" s="10" t="s">
        <v>21</v>
      </c>
      <c r="D109" s="10" t="s">
        <v>81</v>
      </c>
      <c r="E109" s="29" t="s">
        <v>152</v>
      </c>
      <c r="F109" s="13" t="s">
        <v>145</v>
      </c>
      <c r="G109" s="13" t="s">
        <v>285</v>
      </c>
      <c r="H109" s="24">
        <v>175</v>
      </c>
      <c r="I109" s="24">
        <v>50</v>
      </c>
      <c r="J109" s="24"/>
      <c r="K109" s="30"/>
      <c r="L109" s="31" t="s">
        <v>375</v>
      </c>
      <c r="M109" s="32"/>
      <c r="N109" s="31" t="s">
        <v>427</v>
      </c>
      <c r="O109" s="33"/>
      <c r="P109" s="34"/>
      <c r="Q109" s="28"/>
      <c r="R109" s="25"/>
      <c r="S109" s="26"/>
    </row>
    <row r="110" spans="1:19" s="27" customFormat="1" ht="30" customHeight="1">
      <c r="A110" s="28">
        <v>80</v>
      </c>
      <c r="B110" s="28" t="s">
        <v>150</v>
      </c>
      <c r="C110" s="10" t="s">
        <v>21</v>
      </c>
      <c r="D110" s="10">
        <v>913</v>
      </c>
      <c r="E110" s="10">
        <v>913</v>
      </c>
      <c r="F110" s="13" t="s">
        <v>145</v>
      </c>
      <c r="G110" s="13" t="s">
        <v>290</v>
      </c>
      <c r="H110" s="24">
        <v>294</v>
      </c>
      <c r="I110" s="24">
        <v>294</v>
      </c>
      <c r="J110" s="24"/>
      <c r="K110" s="30"/>
      <c r="L110" s="31" t="s">
        <v>375</v>
      </c>
      <c r="M110" s="32"/>
      <c r="N110" s="31" t="s">
        <v>427</v>
      </c>
      <c r="O110" s="33"/>
      <c r="P110" s="34"/>
      <c r="Q110" s="28"/>
      <c r="R110" s="25"/>
      <c r="S110" s="26"/>
    </row>
    <row r="111" spans="1:19" s="27" customFormat="1" ht="30" customHeight="1">
      <c r="A111" s="28">
        <v>81</v>
      </c>
      <c r="B111" s="28" t="s">
        <v>150</v>
      </c>
      <c r="C111" s="10" t="s">
        <v>21</v>
      </c>
      <c r="D111" s="10" t="s">
        <v>82</v>
      </c>
      <c r="E111" s="29" t="s">
        <v>152</v>
      </c>
      <c r="F111" s="13" t="s">
        <v>145</v>
      </c>
      <c r="G111" s="13" t="s">
        <v>285</v>
      </c>
      <c r="H111" s="24">
        <v>456</v>
      </c>
      <c r="I111" s="24">
        <v>148</v>
      </c>
      <c r="J111" s="24"/>
      <c r="K111" s="30"/>
      <c r="L111" s="31" t="s">
        <v>375</v>
      </c>
      <c r="M111" s="32"/>
      <c r="N111" s="31" t="s">
        <v>427</v>
      </c>
      <c r="O111" s="33"/>
      <c r="P111" s="34"/>
      <c r="Q111" s="28"/>
      <c r="R111" s="25"/>
      <c r="S111" s="26"/>
    </row>
    <row r="112" spans="1:19" s="27" customFormat="1" ht="30" customHeight="1">
      <c r="A112" s="40">
        <v>82</v>
      </c>
      <c r="B112" s="28" t="s">
        <v>150</v>
      </c>
      <c r="C112" s="10" t="s">
        <v>21</v>
      </c>
      <c r="D112" s="10">
        <v>1016</v>
      </c>
      <c r="E112" s="10">
        <v>1016</v>
      </c>
      <c r="F112" s="13" t="s">
        <v>145</v>
      </c>
      <c r="G112" s="13" t="s">
        <v>285</v>
      </c>
      <c r="H112" s="24">
        <v>221</v>
      </c>
      <c r="I112" s="24">
        <v>221</v>
      </c>
      <c r="J112" s="24"/>
      <c r="K112" s="30"/>
      <c r="L112" s="31" t="s">
        <v>375</v>
      </c>
      <c r="M112" s="32"/>
      <c r="N112" s="31" t="s">
        <v>427</v>
      </c>
      <c r="O112" s="33"/>
      <c r="P112" s="34"/>
      <c r="Q112" s="28"/>
      <c r="R112" s="25"/>
      <c r="S112" s="26"/>
    </row>
    <row r="113" spans="1:19" s="27" customFormat="1" ht="30" customHeight="1">
      <c r="A113" s="40">
        <v>83</v>
      </c>
      <c r="B113" s="28" t="s">
        <v>150</v>
      </c>
      <c r="C113" s="10" t="s">
        <v>21</v>
      </c>
      <c r="D113" s="10" t="s">
        <v>83</v>
      </c>
      <c r="E113" s="29" t="s">
        <v>152</v>
      </c>
      <c r="F113" s="13" t="s">
        <v>138</v>
      </c>
      <c r="G113" s="13" t="s">
        <v>146</v>
      </c>
      <c r="H113" s="24">
        <v>65355</v>
      </c>
      <c r="I113" s="24">
        <v>59</v>
      </c>
      <c r="J113" s="24"/>
      <c r="K113" s="30"/>
      <c r="L113" s="31" t="s">
        <v>376</v>
      </c>
      <c r="M113" s="32" t="s">
        <v>524</v>
      </c>
      <c r="N113" s="31" t="s">
        <v>427</v>
      </c>
      <c r="O113" s="33"/>
      <c r="P113" s="34"/>
      <c r="Q113" s="28"/>
      <c r="R113" s="25"/>
      <c r="S113" s="26"/>
    </row>
    <row r="114" spans="1:19" s="27" customFormat="1" ht="30" customHeight="1">
      <c r="A114" s="40">
        <v>84</v>
      </c>
      <c r="B114" s="28" t="s">
        <v>150</v>
      </c>
      <c r="C114" s="10" t="s">
        <v>21</v>
      </c>
      <c r="D114" s="10" t="s">
        <v>84</v>
      </c>
      <c r="E114" s="29" t="s">
        <v>152</v>
      </c>
      <c r="F114" s="13" t="s">
        <v>138</v>
      </c>
      <c r="G114" s="13" t="s">
        <v>146</v>
      </c>
      <c r="H114" s="24">
        <v>39612</v>
      </c>
      <c r="I114" s="24">
        <f>31506-1244</f>
        <v>30262</v>
      </c>
      <c r="J114" s="24"/>
      <c r="K114" s="30"/>
      <c r="L114" s="31" t="s">
        <v>374</v>
      </c>
      <c r="M114" s="32" t="s">
        <v>525</v>
      </c>
      <c r="N114" s="31" t="s">
        <v>438</v>
      </c>
      <c r="O114" s="33" t="s">
        <v>526</v>
      </c>
      <c r="P114" s="34" t="s">
        <v>523</v>
      </c>
      <c r="Q114" s="28"/>
      <c r="R114" s="25"/>
      <c r="S114" s="26"/>
    </row>
    <row r="115" spans="1:19" s="27" customFormat="1" ht="30" customHeight="1">
      <c r="A115" s="40">
        <v>85</v>
      </c>
      <c r="B115" s="28" t="s">
        <v>150</v>
      </c>
      <c r="C115" s="10" t="s">
        <v>21</v>
      </c>
      <c r="D115" s="10" t="s">
        <v>85</v>
      </c>
      <c r="E115" s="10" t="s">
        <v>85</v>
      </c>
      <c r="F115" s="13" t="s">
        <v>138</v>
      </c>
      <c r="G115" s="13" t="s">
        <v>291</v>
      </c>
      <c r="H115" s="24">
        <v>700</v>
      </c>
      <c r="I115" s="24">
        <v>700</v>
      </c>
      <c r="J115" s="24"/>
      <c r="K115" s="30"/>
      <c r="L115" s="31" t="s">
        <v>374</v>
      </c>
      <c r="M115" s="32" t="s">
        <v>521</v>
      </c>
      <c r="N115" s="31" t="s">
        <v>438</v>
      </c>
      <c r="O115" s="33" t="s">
        <v>522</v>
      </c>
      <c r="P115" s="34" t="s">
        <v>523</v>
      </c>
      <c r="Q115" s="28"/>
      <c r="R115" s="25"/>
      <c r="S115" s="26"/>
    </row>
    <row r="116" spans="1:19" s="27" customFormat="1" ht="30" customHeight="1">
      <c r="A116" s="40">
        <v>86</v>
      </c>
      <c r="B116" s="28" t="s">
        <v>150</v>
      </c>
      <c r="C116" s="10" t="s">
        <v>21</v>
      </c>
      <c r="D116" s="10" t="s">
        <v>86</v>
      </c>
      <c r="E116" s="10" t="s">
        <v>86</v>
      </c>
      <c r="F116" s="13" t="s">
        <v>138</v>
      </c>
      <c r="G116" s="13" t="s">
        <v>292</v>
      </c>
      <c r="H116" s="24">
        <v>7988</v>
      </c>
      <c r="I116" s="24">
        <v>7988</v>
      </c>
      <c r="J116" s="24"/>
      <c r="K116" s="30"/>
      <c r="L116" s="31" t="s">
        <v>377</v>
      </c>
      <c r="M116" s="32" t="s">
        <v>527</v>
      </c>
      <c r="N116" s="31" t="s">
        <v>427</v>
      </c>
      <c r="O116" s="33"/>
      <c r="P116" s="34"/>
      <c r="Q116" s="28"/>
      <c r="R116" s="25"/>
      <c r="S116" s="26"/>
    </row>
    <row r="117" spans="1:19" s="27" customFormat="1" ht="30" customHeight="1">
      <c r="A117" s="40">
        <v>87</v>
      </c>
      <c r="B117" s="28" t="s">
        <v>150</v>
      </c>
      <c r="C117" s="10" t="s">
        <v>21</v>
      </c>
      <c r="D117" s="10" t="s">
        <v>87</v>
      </c>
      <c r="E117" s="10" t="s">
        <v>87</v>
      </c>
      <c r="F117" s="13" t="s">
        <v>138</v>
      </c>
      <c r="G117" s="13" t="s">
        <v>146</v>
      </c>
      <c r="H117" s="24">
        <v>6160</v>
      </c>
      <c r="I117" s="24">
        <v>6160</v>
      </c>
      <c r="J117" s="24"/>
      <c r="K117" s="30" t="s">
        <v>238</v>
      </c>
      <c r="L117" s="31" t="s">
        <v>377</v>
      </c>
      <c r="M117" s="32" t="s">
        <v>527</v>
      </c>
      <c r="N117" s="31" t="s">
        <v>427</v>
      </c>
      <c r="O117" s="33"/>
      <c r="P117" s="34"/>
      <c r="Q117" s="28"/>
      <c r="R117" s="25"/>
      <c r="S117" s="26"/>
    </row>
    <row r="118" spans="1:19" s="27" customFormat="1" ht="30" customHeight="1">
      <c r="A118" s="30" t="s">
        <v>185</v>
      </c>
      <c r="B118" s="28"/>
      <c r="C118" s="10" t="s">
        <v>21</v>
      </c>
      <c r="D118" s="10" t="s">
        <v>87</v>
      </c>
      <c r="E118" s="10" t="s">
        <v>87</v>
      </c>
      <c r="F118" s="13" t="s">
        <v>138</v>
      </c>
      <c r="G118" s="13" t="s">
        <v>146</v>
      </c>
      <c r="H118" s="12">
        <v>6160</v>
      </c>
      <c r="I118" s="12">
        <v>6160</v>
      </c>
      <c r="J118" s="12"/>
      <c r="K118" s="30" t="s">
        <v>239</v>
      </c>
      <c r="L118" s="31" t="s">
        <v>378</v>
      </c>
      <c r="M118" s="32" t="s">
        <v>472</v>
      </c>
      <c r="N118" s="31" t="s">
        <v>427</v>
      </c>
      <c r="O118" s="33"/>
      <c r="P118" s="34"/>
      <c r="Q118" s="28"/>
      <c r="R118" s="25"/>
      <c r="S118" s="26"/>
    </row>
    <row r="119" spans="1:19" s="27" customFormat="1" ht="30" customHeight="1">
      <c r="A119" s="30" t="s">
        <v>186</v>
      </c>
      <c r="B119" s="28"/>
      <c r="C119" s="10" t="s">
        <v>21</v>
      </c>
      <c r="D119" s="10" t="s">
        <v>87</v>
      </c>
      <c r="E119" s="10" t="s">
        <v>87</v>
      </c>
      <c r="F119" s="13" t="s">
        <v>138</v>
      </c>
      <c r="G119" s="13" t="s">
        <v>146</v>
      </c>
      <c r="H119" s="12">
        <v>6160</v>
      </c>
      <c r="I119" s="12">
        <v>6160</v>
      </c>
      <c r="J119" s="12"/>
      <c r="K119" s="30" t="s">
        <v>239</v>
      </c>
      <c r="L119" s="31" t="s">
        <v>379</v>
      </c>
      <c r="M119" s="32" t="s">
        <v>472</v>
      </c>
      <c r="N119" s="31" t="s">
        <v>427</v>
      </c>
      <c r="O119" s="33"/>
      <c r="P119" s="34"/>
      <c r="Q119" s="28"/>
      <c r="R119" s="25"/>
      <c r="S119" s="26"/>
    </row>
    <row r="120" spans="1:19" s="27" customFormat="1" ht="30" customHeight="1">
      <c r="A120" s="30" t="s">
        <v>187</v>
      </c>
      <c r="B120" s="28"/>
      <c r="C120" s="10" t="s">
        <v>21</v>
      </c>
      <c r="D120" s="10" t="s">
        <v>87</v>
      </c>
      <c r="E120" s="10" t="s">
        <v>87</v>
      </c>
      <c r="F120" s="13" t="s">
        <v>138</v>
      </c>
      <c r="G120" s="13" t="s">
        <v>146</v>
      </c>
      <c r="H120" s="12">
        <v>6160</v>
      </c>
      <c r="I120" s="12">
        <v>6160</v>
      </c>
      <c r="J120" s="12"/>
      <c r="K120" s="30" t="s">
        <v>240</v>
      </c>
      <c r="L120" s="31" t="s">
        <v>380</v>
      </c>
      <c r="M120" s="32" t="s">
        <v>472</v>
      </c>
      <c r="N120" s="31" t="s">
        <v>427</v>
      </c>
      <c r="O120" s="33"/>
      <c r="P120" s="34"/>
      <c r="Q120" s="28"/>
      <c r="R120" s="25"/>
      <c r="S120" s="26"/>
    </row>
    <row r="121" spans="1:19" s="27" customFormat="1" ht="30" customHeight="1">
      <c r="A121" s="30" t="s">
        <v>188</v>
      </c>
      <c r="B121" s="28"/>
      <c r="C121" s="10" t="s">
        <v>21</v>
      </c>
      <c r="D121" s="10" t="s">
        <v>87</v>
      </c>
      <c r="E121" s="10" t="s">
        <v>87</v>
      </c>
      <c r="F121" s="13" t="s">
        <v>138</v>
      </c>
      <c r="G121" s="13" t="s">
        <v>146</v>
      </c>
      <c r="H121" s="12">
        <v>6160</v>
      </c>
      <c r="I121" s="12">
        <v>6160</v>
      </c>
      <c r="J121" s="12"/>
      <c r="K121" s="30" t="s">
        <v>240</v>
      </c>
      <c r="L121" s="31" t="s">
        <v>381</v>
      </c>
      <c r="M121" s="32" t="s">
        <v>528</v>
      </c>
      <c r="N121" s="31" t="s">
        <v>427</v>
      </c>
      <c r="O121" s="33"/>
      <c r="P121" s="34"/>
      <c r="Q121" s="28"/>
      <c r="R121" s="25"/>
      <c r="S121" s="26"/>
    </row>
    <row r="122" spans="1:19" s="27" customFormat="1" ht="30" customHeight="1">
      <c r="A122" s="30" t="s">
        <v>189</v>
      </c>
      <c r="B122" s="28"/>
      <c r="C122" s="10" t="s">
        <v>21</v>
      </c>
      <c r="D122" s="10" t="s">
        <v>87</v>
      </c>
      <c r="E122" s="10" t="s">
        <v>87</v>
      </c>
      <c r="F122" s="13" t="s">
        <v>138</v>
      </c>
      <c r="G122" s="13" t="s">
        <v>146</v>
      </c>
      <c r="H122" s="12">
        <v>6160</v>
      </c>
      <c r="I122" s="12">
        <v>6160</v>
      </c>
      <c r="J122" s="12"/>
      <c r="K122" s="30" t="s">
        <v>239</v>
      </c>
      <c r="L122" s="31" t="s">
        <v>382</v>
      </c>
      <c r="M122" s="32" t="s">
        <v>529</v>
      </c>
      <c r="N122" s="31" t="s">
        <v>427</v>
      </c>
      <c r="O122" s="33"/>
      <c r="P122" s="34"/>
      <c r="Q122" s="28"/>
      <c r="R122" s="25"/>
      <c r="S122" s="26"/>
    </row>
    <row r="123" spans="1:19" s="27" customFormat="1" ht="30" customHeight="1">
      <c r="A123" s="30" t="s">
        <v>190</v>
      </c>
      <c r="B123" s="28"/>
      <c r="C123" s="10" t="s">
        <v>21</v>
      </c>
      <c r="D123" s="10" t="s">
        <v>87</v>
      </c>
      <c r="E123" s="10" t="s">
        <v>87</v>
      </c>
      <c r="F123" s="13" t="s">
        <v>138</v>
      </c>
      <c r="G123" s="13" t="s">
        <v>146</v>
      </c>
      <c r="H123" s="12">
        <v>6160</v>
      </c>
      <c r="I123" s="12">
        <v>6160</v>
      </c>
      <c r="J123" s="12"/>
      <c r="K123" s="30" t="s">
        <v>239</v>
      </c>
      <c r="L123" s="31" t="s">
        <v>380</v>
      </c>
      <c r="M123" s="32" t="s">
        <v>530</v>
      </c>
      <c r="N123" s="31" t="s">
        <v>427</v>
      </c>
      <c r="O123" s="33"/>
      <c r="P123" s="34"/>
      <c r="Q123" s="28"/>
      <c r="R123" s="25"/>
      <c r="S123" s="26"/>
    </row>
    <row r="124" spans="1:19" s="27" customFormat="1" ht="30" customHeight="1">
      <c r="A124" s="28">
        <v>88</v>
      </c>
      <c r="B124" s="28" t="s">
        <v>150</v>
      </c>
      <c r="C124" s="10" t="s">
        <v>21</v>
      </c>
      <c r="D124" s="10" t="s">
        <v>88</v>
      </c>
      <c r="E124" s="10" t="s">
        <v>88</v>
      </c>
      <c r="F124" s="13" t="s">
        <v>138</v>
      </c>
      <c r="G124" s="13" t="s">
        <v>146</v>
      </c>
      <c r="H124" s="24">
        <v>5857</v>
      </c>
      <c r="I124" s="24">
        <v>5857</v>
      </c>
      <c r="J124" s="24"/>
      <c r="K124" s="30" t="s">
        <v>241</v>
      </c>
      <c r="L124" s="31" t="s">
        <v>383</v>
      </c>
      <c r="M124" s="32" t="s">
        <v>531</v>
      </c>
      <c r="N124" s="31" t="s">
        <v>384</v>
      </c>
      <c r="O124" s="33" t="s">
        <v>532</v>
      </c>
      <c r="P124" s="34" t="s">
        <v>452</v>
      </c>
      <c r="Q124" s="28"/>
      <c r="R124" s="25"/>
      <c r="S124" s="26"/>
    </row>
    <row r="125" spans="1:19" s="27" customFormat="1" ht="30" customHeight="1">
      <c r="A125" s="30" t="s">
        <v>191</v>
      </c>
      <c r="B125" s="28"/>
      <c r="C125" s="10" t="s">
        <v>21</v>
      </c>
      <c r="D125" s="10" t="s">
        <v>88</v>
      </c>
      <c r="E125" s="10" t="s">
        <v>88</v>
      </c>
      <c r="F125" s="13" t="s">
        <v>138</v>
      </c>
      <c r="G125" s="13" t="s">
        <v>146</v>
      </c>
      <c r="H125" s="12">
        <v>5857</v>
      </c>
      <c r="I125" s="12">
        <v>5857</v>
      </c>
      <c r="J125" s="12"/>
      <c r="K125" s="30" t="s">
        <v>242</v>
      </c>
      <c r="L125" s="31" t="s">
        <v>384</v>
      </c>
      <c r="M125" s="32" t="s">
        <v>533</v>
      </c>
      <c r="N125" s="31" t="s">
        <v>427</v>
      </c>
      <c r="O125" s="33"/>
      <c r="P125" s="34"/>
      <c r="Q125" s="28"/>
      <c r="R125" s="25"/>
      <c r="S125" s="26"/>
    </row>
    <row r="126" spans="1:19" s="27" customFormat="1" ht="30" customHeight="1">
      <c r="A126" s="28">
        <v>89</v>
      </c>
      <c r="B126" s="28" t="s">
        <v>150</v>
      </c>
      <c r="C126" s="10" t="s">
        <v>21</v>
      </c>
      <c r="D126" s="10" t="s">
        <v>89</v>
      </c>
      <c r="E126" s="10" t="s">
        <v>89</v>
      </c>
      <c r="F126" s="13" t="s">
        <v>138</v>
      </c>
      <c r="G126" s="13" t="s">
        <v>146</v>
      </c>
      <c r="H126" s="24">
        <v>20331</v>
      </c>
      <c r="I126" s="24">
        <v>20331</v>
      </c>
      <c r="J126" s="24"/>
      <c r="K126" s="30" t="s">
        <v>243</v>
      </c>
      <c r="L126" s="31" t="s">
        <v>385</v>
      </c>
      <c r="M126" s="32" t="s">
        <v>534</v>
      </c>
      <c r="N126" s="31" t="s">
        <v>427</v>
      </c>
      <c r="O126" s="33"/>
      <c r="P126" s="34"/>
      <c r="Q126" s="28"/>
      <c r="R126" s="25"/>
      <c r="S126" s="26"/>
    </row>
    <row r="127" spans="1:19" s="27" customFormat="1" ht="30" customHeight="1">
      <c r="A127" s="30" t="s">
        <v>192</v>
      </c>
      <c r="B127" s="28"/>
      <c r="C127" s="10" t="s">
        <v>21</v>
      </c>
      <c r="D127" s="10" t="s">
        <v>89</v>
      </c>
      <c r="E127" s="10" t="s">
        <v>89</v>
      </c>
      <c r="F127" s="13" t="s">
        <v>138</v>
      </c>
      <c r="G127" s="13" t="s">
        <v>146</v>
      </c>
      <c r="H127" s="12">
        <v>20331</v>
      </c>
      <c r="I127" s="12">
        <v>20331</v>
      </c>
      <c r="J127" s="12"/>
      <c r="K127" s="30" t="s">
        <v>243</v>
      </c>
      <c r="L127" s="31" t="s">
        <v>367</v>
      </c>
      <c r="M127" s="32" t="s">
        <v>517</v>
      </c>
      <c r="N127" s="31" t="s">
        <v>439</v>
      </c>
      <c r="O127" s="33" t="s">
        <v>535</v>
      </c>
      <c r="P127" s="34" t="s">
        <v>452</v>
      </c>
      <c r="Q127" s="28"/>
      <c r="R127" s="25"/>
      <c r="S127" s="26"/>
    </row>
    <row r="128" spans="1:19" s="27" customFormat="1" ht="30" customHeight="1">
      <c r="A128" s="30" t="s">
        <v>193</v>
      </c>
      <c r="B128" s="28"/>
      <c r="C128" s="10" t="s">
        <v>21</v>
      </c>
      <c r="D128" s="10" t="s">
        <v>89</v>
      </c>
      <c r="E128" s="10" t="s">
        <v>89</v>
      </c>
      <c r="F128" s="13" t="s">
        <v>138</v>
      </c>
      <c r="G128" s="13" t="s">
        <v>146</v>
      </c>
      <c r="H128" s="12">
        <v>20331</v>
      </c>
      <c r="I128" s="12">
        <v>20331</v>
      </c>
      <c r="J128" s="12"/>
      <c r="K128" s="30" t="s">
        <v>243</v>
      </c>
      <c r="L128" s="31" t="s">
        <v>386</v>
      </c>
      <c r="M128" s="32" t="s">
        <v>536</v>
      </c>
      <c r="N128" s="31" t="s">
        <v>427</v>
      </c>
      <c r="O128" s="33"/>
      <c r="P128" s="34"/>
      <c r="Q128" s="28"/>
      <c r="R128" s="25"/>
      <c r="S128" s="26"/>
    </row>
    <row r="129" spans="1:19" s="27" customFormat="1" ht="30" customHeight="1">
      <c r="A129" s="30" t="s">
        <v>194</v>
      </c>
      <c r="B129" s="28"/>
      <c r="C129" s="10" t="s">
        <v>21</v>
      </c>
      <c r="D129" s="10" t="s">
        <v>89</v>
      </c>
      <c r="E129" s="10" t="s">
        <v>89</v>
      </c>
      <c r="F129" s="13" t="s">
        <v>138</v>
      </c>
      <c r="G129" s="13" t="s">
        <v>146</v>
      </c>
      <c r="H129" s="12">
        <v>20331</v>
      </c>
      <c r="I129" s="12">
        <v>20331</v>
      </c>
      <c r="J129" s="12"/>
      <c r="K129" s="30" t="s">
        <v>244</v>
      </c>
      <c r="L129" s="31" t="s">
        <v>354</v>
      </c>
      <c r="M129" s="32" t="s">
        <v>537</v>
      </c>
      <c r="N129" s="31" t="s">
        <v>427</v>
      </c>
      <c r="O129" s="33"/>
      <c r="P129" s="34"/>
      <c r="Q129" s="28"/>
      <c r="R129" s="25"/>
      <c r="S129" s="26"/>
    </row>
    <row r="130" spans="1:19" s="27" customFormat="1" ht="30" customHeight="1">
      <c r="A130" s="28">
        <v>90</v>
      </c>
      <c r="B130" s="28" t="s">
        <v>150</v>
      </c>
      <c r="C130" s="10" t="s">
        <v>21</v>
      </c>
      <c r="D130" s="10" t="s">
        <v>90</v>
      </c>
      <c r="E130" s="10" t="s">
        <v>90</v>
      </c>
      <c r="F130" s="13" t="s">
        <v>138</v>
      </c>
      <c r="G130" s="13" t="s">
        <v>146</v>
      </c>
      <c r="H130" s="24">
        <v>49422</v>
      </c>
      <c r="I130" s="24">
        <v>49422</v>
      </c>
      <c r="J130" s="24"/>
      <c r="K130" s="30"/>
      <c r="L130" s="31" t="s">
        <v>387</v>
      </c>
      <c r="M130" s="32" t="s">
        <v>532</v>
      </c>
      <c r="N130" s="31" t="s">
        <v>440</v>
      </c>
      <c r="O130" s="33" t="s">
        <v>538</v>
      </c>
      <c r="P130" s="34" t="s">
        <v>523</v>
      </c>
      <c r="Q130" s="28"/>
      <c r="R130" s="25"/>
      <c r="S130" s="26"/>
    </row>
    <row r="131" spans="1:19" s="27" customFormat="1" ht="30" customHeight="1">
      <c r="A131" s="28">
        <v>91</v>
      </c>
      <c r="B131" s="28" t="s">
        <v>150</v>
      </c>
      <c r="C131" s="10" t="s">
        <v>21</v>
      </c>
      <c r="D131" s="10" t="s">
        <v>91</v>
      </c>
      <c r="E131" s="29" t="s">
        <v>152</v>
      </c>
      <c r="F131" s="13" t="s">
        <v>144</v>
      </c>
      <c r="G131" s="13" t="s">
        <v>293</v>
      </c>
      <c r="H131" s="24">
        <v>111</v>
      </c>
      <c r="I131" s="24">
        <v>27</v>
      </c>
      <c r="J131" s="24"/>
      <c r="K131" s="30"/>
      <c r="L131" s="31" t="s">
        <v>375</v>
      </c>
      <c r="M131" s="32"/>
      <c r="N131" s="31" t="s">
        <v>427</v>
      </c>
      <c r="O131" s="33"/>
      <c r="P131" s="34"/>
      <c r="Q131" s="28"/>
      <c r="R131" s="25"/>
      <c r="S131" s="26"/>
    </row>
    <row r="132" spans="1:19" s="27" customFormat="1" ht="30" customHeight="1">
      <c r="A132" s="40">
        <v>92</v>
      </c>
      <c r="B132" s="28" t="s">
        <v>150</v>
      </c>
      <c r="C132" s="10" t="s">
        <v>21</v>
      </c>
      <c r="D132" s="10" t="s">
        <v>92</v>
      </c>
      <c r="E132" s="10" t="s">
        <v>92</v>
      </c>
      <c r="F132" s="13" t="s">
        <v>138</v>
      </c>
      <c r="G132" s="13" t="s">
        <v>17</v>
      </c>
      <c r="H132" s="24">
        <v>63</v>
      </c>
      <c r="I132" s="24">
        <v>63</v>
      </c>
      <c r="J132" s="24"/>
      <c r="K132" s="30"/>
      <c r="L132" s="31" t="s">
        <v>148</v>
      </c>
      <c r="M132" s="32"/>
      <c r="N132" s="31" t="s">
        <v>427</v>
      </c>
      <c r="O132" s="33"/>
      <c r="P132" s="34"/>
      <c r="Q132" s="28"/>
      <c r="R132" s="25"/>
      <c r="S132" s="26"/>
    </row>
    <row r="133" spans="1:19" s="27" customFormat="1" ht="30" customHeight="1">
      <c r="A133" s="28">
        <v>93</v>
      </c>
      <c r="B133" s="28" t="s">
        <v>150</v>
      </c>
      <c r="C133" s="10" t="s">
        <v>21</v>
      </c>
      <c r="D133" s="10" t="s">
        <v>93</v>
      </c>
      <c r="E133" s="29" t="s">
        <v>152</v>
      </c>
      <c r="F133" s="13" t="s">
        <v>138</v>
      </c>
      <c r="G133" s="13" t="s">
        <v>285</v>
      </c>
      <c r="H133" s="24">
        <v>11798</v>
      </c>
      <c r="I133" s="24">
        <v>3598</v>
      </c>
      <c r="J133" s="24"/>
      <c r="K133" s="30"/>
      <c r="L133" s="31" t="s">
        <v>148</v>
      </c>
      <c r="M133" s="32"/>
      <c r="N133" s="31" t="s">
        <v>427</v>
      </c>
      <c r="O133" s="33"/>
      <c r="P133" s="34"/>
      <c r="Q133" s="28"/>
      <c r="R133" s="25"/>
      <c r="S133" s="26"/>
    </row>
    <row r="134" spans="1:19" s="27" customFormat="1" ht="30" customHeight="1">
      <c r="A134" s="40">
        <v>94</v>
      </c>
      <c r="B134" s="28" t="s">
        <v>150</v>
      </c>
      <c r="C134" s="10" t="s">
        <v>21</v>
      </c>
      <c r="D134" s="10" t="s">
        <v>94</v>
      </c>
      <c r="E134" s="10" t="s">
        <v>94</v>
      </c>
      <c r="F134" s="13" t="s">
        <v>138</v>
      </c>
      <c r="G134" s="13" t="s">
        <v>146</v>
      </c>
      <c r="H134" s="24">
        <v>298</v>
      </c>
      <c r="I134" s="24">
        <v>298</v>
      </c>
      <c r="J134" s="24"/>
      <c r="K134" s="30"/>
      <c r="L134" s="31" t="s">
        <v>388</v>
      </c>
      <c r="M134" s="32" t="s">
        <v>495</v>
      </c>
      <c r="N134" s="31" t="s">
        <v>427</v>
      </c>
      <c r="O134" s="33"/>
      <c r="P134" s="34"/>
      <c r="Q134" s="28"/>
      <c r="R134" s="25"/>
      <c r="S134" s="26"/>
    </row>
    <row r="135" spans="1:19" s="27" customFormat="1" ht="30" customHeight="1">
      <c r="A135" s="28">
        <v>95</v>
      </c>
      <c r="B135" s="28" t="s">
        <v>150</v>
      </c>
      <c r="C135" s="10" t="s">
        <v>21</v>
      </c>
      <c r="D135" s="10" t="s">
        <v>95</v>
      </c>
      <c r="E135" s="29" t="s">
        <v>152</v>
      </c>
      <c r="F135" s="13" t="s">
        <v>146</v>
      </c>
      <c r="G135" s="13" t="s">
        <v>294</v>
      </c>
      <c r="H135" s="24">
        <v>20424</v>
      </c>
      <c r="I135" s="24">
        <v>2387</v>
      </c>
      <c r="J135" s="24"/>
      <c r="K135" s="30"/>
      <c r="L135" s="31" t="s">
        <v>148</v>
      </c>
      <c r="M135" s="32"/>
      <c r="N135" s="31" t="s">
        <v>427</v>
      </c>
      <c r="O135" s="33"/>
      <c r="P135" s="34"/>
      <c r="Q135" s="28"/>
      <c r="R135" s="25"/>
      <c r="S135" s="26"/>
    </row>
    <row r="136" spans="1:19" s="27" customFormat="1" ht="30" customHeight="1">
      <c r="A136" s="28">
        <v>96</v>
      </c>
      <c r="B136" s="28" t="s">
        <v>150</v>
      </c>
      <c r="C136" s="10" t="s">
        <v>21</v>
      </c>
      <c r="D136" s="10" t="s">
        <v>96</v>
      </c>
      <c r="E136" s="10" t="s">
        <v>96</v>
      </c>
      <c r="F136" s="13" t="s">
        <v>138</v>
      </c>
      <c r="G136" s="13" t="s">
        <v>146</v>
      </c>
      <c r="H136" s="24">
        <v>550</v>
      </c>
      <c r="I136" s="24">
        <v>550</v>
      </c>
      <c r="J136" s="24"/>
      <c r="K136" s="30"/>
      <c r="L136" s="31" t="s">
        <v>387</v>
      </c>
      <c r="M136" s="32" t="s">
        <v>532</v>
      </c>
      <c r="N136" s="31" t="s">
        <v>440</v>
      </c>
      <c r="O136" s="33" t="s">
        <v>538</v>
      </c>
      <c r="P136" s="34" t="s">
        <v>523</v>
      </c>
      <c r="Q136" s="28"/>
      <c r="R136" s="25"/>
      <c r="S136" s="26"/>
    </row>
    <row r="137" spans="1:19" s="27" customFormat="1" ht="30" customHeight="1">
      <c r="A137" s="28">
        <v>97</v>
      </c>
      <c r="B137" s="28" t="s">
        <v>150</v>
      </c>
      <c r="C137" s="10" t="s">
        <v>21</v>
      </c>
      <c r="D137" s="10" t="s">
        <v>97</v>
      </c>
      <c r="E137" s="10" t="s">
        <v>97</v>
      </c>
      <c r="F137" s="13" t="s">
        <v>138</v>
      </c>
      <c r="G137" s="13" t="s">
        <v>146</v>
      </c>
      <c r="H137" s="24">
        <v>17777</v>
      </c>
      <c r="I137" s="24">
        <v>17777</v>
      </c>
      <c r="J137" s="24"/>
      <c r="K137" s="30" t="s">
        <v>245</v>
      </c>
      <c r="L137" s="31" t="s">
        <v>389</v>
      </c>
      <c r="M137" s="32" t="s">
        <v>539</v>
      </c>
      <c r="N137" s="31" t="s">
        <v>427</v>
      </c>
      <c r="O137" s="33"/>
      <c r="P137" s="34"/>
      <c r="Q137" s="28"/>
      <c r="R137" s="25"/>
      <c r="S137" s="35"/>
    </row>
    <row r="138" spans="1:19" s="27" customFormat="1" ht="30" customHeight="1">
      <c r="A138" s="30" t="s">
        <v>195</v>
      </c>
      <c r="B138" s="28"/>
      <c r="C138" s="10" t="s">
        <v>21</v>
      </c>
      <c r="D138" s="10" t="s">
        <v>97</v>
      </c>
      <c r="E138" s="10" t="s">
        <v>97</v>
      </c>
      <c r="F138" s="13" t="s">
        <v>138</v>
      </c>
      <c r="G138" s="13" t="s">
        <v>146</v>
      </c>
      <c r="H138" s="12">
        <v>17777</v>
      </c>
      <c r="I138" s="12">
        <v>17777</v>
      </c>
      <c r="J138" s="12"/>
      <c r="K138" s="30" t="s">
        <v>246</v>
      </c>
      <c r="L138" s="31" t="s">
        <v>390</v>
      </c>
      <c r="M138" s="32" t="s">
        <v>539</v>
      </c>
      <c r="N138" s="31" t="s">
        <v>427</v>
      </c>
      <c r="O138" s="33"/>
      <c r="P138" s="34"/>
      <c r="Q138" s="28"/>
      <c r="R138" s="25"/>
      <c r="S138" s="26"/>
    </row>
    <row r="139" spans="1:19" s="27" customFormat="1" ht="30" customHeight="1">
      <c r="A139" s="28">
        <v>98</v>
      </c>
      <c r="B139" s="28" t="s">
        <v>150</v>
      </c>
      <c r="C139" s="10" t="s">
        <v>21</v>
      </c>
      <c r="D139" s="10" t="s">
        <v>98</v>
      </c>
      <c r="E139" s="10" t="s">
        <v>98</v>
      </c>
      <c r="F139" s="13" t="s">
        <v>145</v>
      </c>
      <c r="G139" s="13" t="s">
        <v>285</v>
      </c>
      <c r="H139" s="24">
        <v>956</v>
      </c>
      <c r="I139" s="24">
        <v>956</v>
      </c>
      <c r="J139" s="24"/>
      <c r="K139" s="30"/>
      <c r="L139" s="31" t="s">
        <v>375</v>
      </c>
      <c r="M139" s="32"/>
      <c r="N139" s="31" t="s">
        <v>427</v>
      </c>
      <c r="O139" s="33"/>
      <c r="P139" s="34"/>
      <c r="Q139" s="28"/>
      <c r="R139" s="25"/>
      <c r="S139" s="26"/>
    </row>
    <row r="140" spans="1:19" s="27" customFormat="1" ht="30" customHeight="1">
      <c r="A140" s="40">
        <v>99</v>
      </c>
      <c r="B140" s="28" t="s">
        <v>150</v>
      </c>
      <c r="C140" s="10" t="s">
        <v>21</v>
      </c>
      <c r="D140" s="10" t="s">
        <v>99</v>
      </c>
      <c r="E140" s="10" t="s">
        <v>99</v>
      </c>
      <c r="F140" s="13" t="s">
        <v>138</v>
      </c>
      <c r="G140" s="13" t="s">
        <v>146</v>
      </c>
      <c r="H140" s="24">
        <v>16529</v>
      </c>
      <c r="I140" s="24">
        <v>16529</v>
      </c>
      <c r="J140" s="24"/>
      <c r="K140" s="30" t="s">
        <v>249</v>
      </c>
      <c r="L140" s="31" t="s">
        <v>540</v>
      </c>
      <c r="M140" s="32" t="s">
        <v>541</v>
      </c>
      <c r="N140" s="31" t="s">
        <v>427</v>
      </c>
      <c r="O140" s="33"/>
      <c r="P140" s="34"/>
      <c r="Q140" s="28"/>
      <c r="R140" s="25"/>
      <c r="S140" s="26"/>
    </row>
    <row r="141" spans="1:19" s="27" customFormat="1" ht="30" customHeight="1">
      <c r="A141" s="30" t="s">
        <v>196</v>
      </c>
      <c r="B141" s="28"/>
      <c r="C141" s="10" t="s">
        <v>21</v>
      </c>
      <c r="D141" s="10" t="s">
        <v>99</v>
      </c>
      <c r="E141" s="10" t="s">
        <v>99</v>
      </c>
      <c r="F141" s="13" t="s">
        <v>138</v>
      </c>
      <c r="G141" s="13" t="s">
        <v>146</v>
      </c>
      <c r="H141" s="12">
        <v>16529</v>
      </c>
      <c r="I141" s="12">
        <v>16529</v>
      </c>
      <c r="J141" s="12"/>
      <c r="K141" s="30" t="s">
        <v>249</v>
      </c>
      <c r="L141" s="31" t="s">
        <v>391</v>
      </c>
      <c r="M141" s="32" t="s">
        <v>542</v>
      </c>
      <c r="N141" s="31" t="s">
        <v>427</v>
      </c>
      <c r="O141" s="33"/>
      <c r="P141" s="34"/>
      <c r="Q141" s="28"/>
      <c r="R141" s="25"/>
      <c r="S141" s="26"/>
    </row>
    <row r="142" spans="1:19" s="27" customFormat="1" ht="30" customHeight="1">
      <c r="A142" s="30" t="s">
        <v>197</v>
      </c>
      <c r="B142" s="28"/>
      <c r="C142" s="10" t="s">
        <v>21</v>
      </c>
      <c r="D142" s="10" t="s">
        <v>99</v>
      </c>
      <c r="E142" s="10" t="s">
        <v>99</v>
      </c>
      <c r="F142" s="13" t="s">
        <v>138</v>
      </c>
      <c r="G142" s="13" t="s">
        <v>146</v>
      </c>
      <c r="H142" s="12">
        <v>16529</v>
      </c>
      <c r="I142" s="12">
        <v>16529</v>
      </c>
      <c r="J142" s="12"/>
      <c r="K142" s="30" t="s">
        <v>250</v>
      </c>
      <c r="L142" s="31" t="s">
        <v>392</v>
      </c>
      <c r="M142" s="32" t="s">
        <v>542</v>
      </c>
      <c r="N142" s="31" t="s">
        <v>427</v>
      </c>
      <c r="O142" s="33"/>
      <c r="P142" s="34"/>
      <c r="Q142" s="28"/>
      <c r="R142" s="25"/>
      <c r="S142" s="26"/>
    </row>
    <row r="143" spans="1:19" s="27" customFormat="1" ht="30" customHeight="1">
      <c r="A143" s="30" t="s">
        <v>198</v>
      </c>
      <c r="B143" s="28"/>
      <c r="C143" s="10" t="s">
        <v>21</v>
      </c>
      <c r="D143" s="10" t="s">
        <v>99</v>
      </c>
      <c r="E143" s="10" t="s">
        <v>99</v>
      </c>
      <c r="F143" s="13" t="s">
        <v>138</v>
      </c>
      <c r="G143" s="13" t="s">
        <v>146</v>
      </c>
      <c r="H143" s="12">
        <v>16529</v>
      </c>
      <c r="I143" s="12">
        <v>16529</v>
      </c>
      <c r="J143" s="12"/>
      <c r="K143" s="30" t="s">
        <v>251</v>
      </c>
      <c r="L143" s="31" t="s">
        <v>393</v>
      </c>
      <c r="M143" s="32" t="s">
        <v>543</v>
      </c>
      <c r="N143" s="31" t="s">
        <v>427</v>
      </c>
      <c r="O143" s="33"/>
      <c r="P143" s="34"/>
      <c r="Q143" s="28"/>
      <c r="R143" s="25"/>
      <c r="S143" s="26"/>
    </row>
    <row r="144" spans="1:19" s="27" customFormat="1" ht="30" customHeight="1">
      <c r="A144" s="30" t="s">
        <v>199</v>
      </c>
      <c r="B144" s="28"/>
      <c r="C144" s="10" t="s">
        <v>21</v>
      </c>
      <c r="D144" s="10" t="s">
        <v>99</v>
      </c>
      <c r="E144" s="10" t="s">
        <v>99</v>
      </c>
      <c r="F144" s="13" t="s">
        <v>138</v>
      </c>
      <c r="G144" s="13" t="s">
        <v>146</v>
      </c>
      <c r="H144" s="12">
        <v>16529</v>
      </c>
      <c r="I144" s="12">
        <v>16529</v>
      </c>
      <c r="J144" s="12"/>
      <c r="K144" s="30" t="s">
        <v>252</v>
      </c>
      <c r="L144" s="31" t="s">
        <v>394</v>
      </c>
      <c r="M144" s="32" t="s">
        <v>544</v>
      </c>
      <c r="N144" s="31" t="s">
        <v>427</v>
      </c>
      <c r="O144" s="33"/>
      <c r="P144" s="34"/>
      <c r="Q144" s="28"/>
      <c r="R144" s="25"/>
      <c r="S144" s="26"/>
    </row>
    <row r="145" spans="1:19" s="27" customFormat="1" ht="30" customHeight="1">
      <c r="A145" s="30" t="s">
        <v>200</v>
      </c>
      <c r="B145" s="28"/>
      <c r="C145" s="10" t="s">
        <v>21</v>
      </c>
      <c r="D145" s="10" t="s">
        <v>99</v>
      </c>
      <c r="E145" s="10" t="s">
        <v>99</v>
      </c>
      <c r="F145" s="13" t="s">
        <v>138</v>
      </c>
      <c r="G145" s="13" t="s">
        <v>146</v>
      </c>
      <c r="H145" s="12">
        <v>16529</v>
      </c>
      <c r="I145" s="12">
        <v>16529</v>
      </c>
      <c r="J145" s="12"/>
      <c r="K145" s="30" t="s">
        <v>253</v>
      </c>
      <c r="L145" s="31" t="s">
        <v>395</v>
      </c>
      <c r="M145" s="32" t="s">
        <v>510</v>
      </c>
      <c r="N145" s="31" t="s">
        <v>545</v>
      </c>
      <c r="O145" s="33" t="s">
        <v>546</v>
      </c>
      <c r="P145" s="34" t="s">
        <v>452</v>
      </c>
      <c r="Q145" s="30"/>
      <c r="R145" s="25"/>
      <c r="S145" s="26"/>
    </row>
    <row r="146" spans="1:19" s="27" customFormat="1" ht="30" customHeight="1">
      <c r="A146" s="30" t="s">
        <v>201</v>
      </c>
      <c r="B146" s="28"/>
      <c r="C146" s="10" t="s">
        <v>21</v>
      </c>
      <c r="D146" s="10" t="s">
        <v>99</v>
      </c>
      <c r="E146" s="10" t="s">
        <v>99</v>
      </c>
      <c r="F146" s="13" t="s">
        <v>138</v>
      </c>
      <c r="G146" s="13" t="s">
        <v>146</v>
      </c>
      <c r="H146" s="12">
        <v>16529</v>
      </c>
      <c r="I146" s="12">
        <v>16529</v>
      </c>
      <c r="J146" s="12"/>
      <c r="K146" s="30" t="s">
        <v>254</v>
      </c>
      <c r="L146" s="31" t="s">
        <v>396</v>
      </c>
      <c r="M146" s="32" t="s">
        <v>547</v>
      </c>
      <c r="N146" s="31" t="s">
        <v>427</v>
      </c>
      <c r="O146" s="33"/>
      <c r="P146" s="34"/>
      <c r="Q146" s="30"/>
      <c r="R146" s="25"/>
      <c r="S146" s="26"/>
    </row>
    <row r="147" spans="1:19" s="27" customFormat="1" ht="30" customHeight="1">
      <c r="A147" s="30" t="s">
        <v>202</v>
      </c>
      <c r="B147" s="28"/>
      <c r="C147" s="10" t="s">
        <v>21</v>
      </c>
      <c r="D147" s="10" t="s">
        <v>99</v>
      </c>
      <c r="E147" s="10" t="s">
        <v>99</v>
      </c>
      <c r="F147" s="13" t="s">
        <v>138</v>
      </c>
      <c r="G147" s="13" t="s">
        <v>146</v>
      </c>
      <c r="H147" s="12">
        <v>16529</v>
      </c>
      <c r="I147" s="12">
        <v>16529</v>
      </c>
      <c r="J147" s="12"/>
      <c r="K147" s="30" t="s">
        <v>255</v>
      </c>
      <c r="L147" s="31" t="s">
        <v>397</v>
      </c>
      <c r="M147" s="32" t="s">
        <v>548</v>
      </c>
      <c r="N147" s="31" t="s">
        <v>427</v>
      </c>
      <c r="O147" s="33"/>
      <c r="P147" s="34"/>
      <c r="Q147" s="30"/>
      <c r="R147" s="25"/>
      <c r="S147" s="26"/>
    </row>
    <row r="148" spans="1:19" s="27" customFormat="1" ht="30" customHeight="1">
      <c r="A148" s="30" t="s">
        <v>203</v>
      </c>
      <c r="B148" s="28"/>
      <c r="C148" s="10" t="s">
        <v>21</v>
      </c>
      <c r="D148" s="10" t="s">
        <v>99</v>
      </c>
      <c r="E148" s="10" t="s">
        <v>99</v>
      </c>
      <c r="F148" s="13" t="s">
        <v>138</v>
      </c>
      <c r="G148" s="13" t="s">
        <v>146</v>
      </c>
      <c r="H148" s="12">
        <v>16529</v>
      </c>
      <c r="I148" s="12">
        <v>16529</v>
      </c>
      <c r="J148" s="12"/>
      <c r="K148" s="30" t="s">
        <v>255</v>
      </c>
      <c r="L148" s="31" t="s">
        <v>396</v>
      </c>
      <c r="M148" s="32" t="s">
        <v>531</v>
      </c>
      <c r="N148" s="31" t="s">
        <v>427</v>
      </c>
      <c r="O148" s="33"/>
      <c r="P148" s="34"/>
      <c r="Q148" s="30"/>
      <c r="R148" s="25"/>
      <c r="S148" s="26"/>
    </row>
    <row r="149" spans="1:19" s="27" customFormat="1" ht="30" customHeight="1">
      <c r="A149" s="30" t="s">
        <v>204</v>
      </c>
      <c r="B149" s="28"/>
      <c r="C149" s="10" t="s">
        <v>21</v>
      </c>
      <c r="D149" s="10" t="s">
        <v>99</v>
      </c>
      <c r="E149" s="10" t="s">
        <v>99</v>
      </c>
      <c r="F149" s="13" t="s">
        <v>138</v>
      </c>
      <c r="G149" s="13" t="s">
        <v>146</v>
      </c>
      <c r="H149" s="12">
        <v>16529</v>
      </c>
      <c r="I149" s="12">
        <v>16529</v>
      </c>
      <c r="J149" s="12"/>
      <c r="K149" s="30" t="s">
        <v>256</v>
      </c>
      <c r="L149" s="31" t="s">
        <v>343</v>
      </c>
      <c r="M149" s="32" t="s">
        <v>549</v>
      </c>
      <c r="N149" s="31" t="s">
        <v>427</v>
      </c>
      <c r="O149" s="33"/>
      <c r="P149" s="34"/>
      <c r="Q149" s="28"/>
      <c r="R149" s="25"/>
      <c r="S149" s="26"/>
    </row>
    <row r="150" spans="1:19" s="27" customFormat="1" ht="30" customHeight="1">
      <c r="A150" s="30" t="s">
        <v>205</v>
      </c>
      <c r="B150" s="28"/>
      <c r="C150" s="10" t="s">
        <v>21</v>
      </c>
      <c r="D150" s="10" t="s">
        <v>99</v>
      </c>
      <c r="E150" s="10" t="s">
        <v>99</v>
      </c>
      <c r="F150" s="13" t="s">
        <v>138</v>
      </c>
      <c r="G150" s="13" t="s">
        <v>146</v>
      </c>
      <c r="H150" s="12">
        <v>16529</v>
      </c>
      <c r="I150" s="12">
        <v>16529</v>
      </c>
      <c r="J150" s="12"/>
      <c r="K150" s="30" t="s">
        <v>257</v>
      </c>
      <c r="L150" s="31" t="s">
        <v>340</v>
      </c>
      <c r="M150" s="32" t="s">
        <v>550</v>
      </c>
      <c r="N150" s="31" t="s">
        <v>427</v>
      </c>
      <c r="O150" s="33"/>
      <c r="P150" s="34"/>
      <c r="Q150" s="28"/>
      <c r="R150" s="25"/>
      <c r="S150" s="26"/>
    </row>
    <row r="151" spans="1:19" s="27" customFormat="1" ht="30" customHeight="1">
      <c r="A151" s="30" t="s">
        <v>206</v>
      </c>
      <c r="B151" s="28"/>
      <c r="C151" s="10" t="s">
        <v>21</v>
      </c>
      <c r="D151" s="10" t="s">
        <v>99</v>
      </c>
      <c r="E151" s="10" t="s">
        <v>99</v>
      </c>
      <c r="F151" s="13" t="s">
        <v>138</v>
      </c>
      <c r="G151" s="13" t="s">
        <v>146</v>
      </c>
      <c r="H151" s="12">
        <v>16529</v>
      </c>
      <c r="I151" s="12">
        <v>16529</v>
      </c>
      <c r="J151" s="12"/>
      <c r="K151" s="30" t="s">
        <v>257</v>
      </c>
      <c r="L151" s="31" t="s">
        <v>398</v>
      </c>
      <c r="M151" s="32" t="s">
        <v>551</v>
      </c>
      <c r="N151" s="31" t="s">
        <v>427</v>
      </c>
      <c r="O151" s="33"/>
      <c r="P151" s="34"/>
      <c r="Q151" s="28"/>
      <c r="R151" s="25"/>
      <c r="S151" s="26"/>
    </row>
    <row r="152" spans="1:19" s="27" customFormat="1" ht="30" customHeight="1">
      <c r="A152" s="30" t="s">
        <v>247</v>
      </c>
      <c r="B152" s="28"/>
      <c r="C152" s="10" t="s">
        <v>21</v>
      </c>
      <c r="D152" s="10" t="s">
        <v>99</v>
      </c>
      <c r="E152" s="10" t="s">
        <v>99</v>
      </c>
      <c r="F152" s="13" t="s">
        <v>138</v>
      </c>
      <c r="G152" s="13" t="s">
        <v>146</v>
      </c>
      <c r="H152" s="12">
        <v>16529</v>
      </c>
      <c r="I152" s="12">
        <v>16529</v>
      </c>
      <c r="J152" s="12"/>
      <c r="K152" s="30" t="s">
        <v>255</v>
      </c>
      <c r="L152" s="31" t="s">
        <v>399</v>
      </c>
      <c r="M152" s="32" t="s">
        <v>552</v>
      </c>
      <c r="N152" s="31" t="s">
        <v>427</v>
      </c>
      <c r="O152" s="33"/>
      <c r="P152" s="34"/>
      <c r="Q152" s="28"/>
      <c r="R152" s="25"/>
      <c r="S152" s="26"/>
    </row>
    <row r="153" spans="1:19" s="27" customFormat="1" ht="30" customHeight="1">
      <c r="A153" s="30" t="s">
        <v>248</v>
      </c>
      <c r="B153" s="28"/>
      <c r="C153" s="10" t="s">
        <v>21</v>
      </c>
      <c r="D153" s="10" t="s">
        <v>99</v>
      </c>
      <c r="E153" s="10" t="s">
        <v>99</v>
      </c>
      <c r="F153" s="13" t="s">
        <v>138</v>
      </c>
      <c r="G153" s="13" t="s">
        <v>146</v>
      </c>
      <c r="H153" s="12">
        <v>16529</v>
      </c>
      <c r="I153" s="12">
        <v>16529</v>
      </c>
      <c r="J153" s="12"/>
      <c r="K153" s="30" t="s">
        <v>258</v>
      </c>
      <c r="L153" s="31" t="s">
        <v>400</v>
      </c>
      <c r="M153" s="32" t="s">
        <v>503</v>
      </c>
      <c r="N153" s="31" t="s">
        <v>441</v>
      </c>
      <c r="O153" s="33" t="s">
        <v>553</v>
      </c>
      <c r="P153" s="34" t="s">
        <v>476</v>
      </c>
      <c r="Q153" s="28"/>
      <c r="R153" s="25"/>
      <c r="S153" s="26"/>
    </row>
    <row r="154" spans="1:19" s="27" customFormat="1" ht="30" customHeight="1">
      <c r="A154" s="28">
        <v>100</v>
      </c>
      <c r="B154" s="28" t="s">
        <v>150</v>
      </c>
      <c r="C154" s="10" t="s">
        <v>21</v>
      </c>
      <c r="D154" s="10" t="s">
        <v>100</v>
      </c>
      <c r="E154" s="10" t="s">
        <v>100</v>
      </c>
      <c r="F154" s="13" t="s">
        <v>138</v>
      </c>
      <c r="G154" s="13" t="s">
        <v>146</v>
      </c>
      <c r="H154" s="24">
        <v>5463</v>
      </c>
      <c r="I154" s="24">
        <v>5463</v>
      </c>
      <c r="J154" s="24"/>
      <c r="K154" s="30" t="s">
        <v>241</v>
      </c>
      <c r="L154" s="31" t="s">
        <v>554</v>
      </c>
      <c r="M154" s="32" t="s">
        <v>555</v>
      </c>
      <c r="N154" s="31" t="s">
        <v>427</v>
      </c>
      <c r="O154" s="33"/>
      <c r="P154" s="34"/>
      <c r="Q154" s="28"/>
      <c r="R154" s="25"/>
      <c r="S154" s="26"/>
    </row>
    <row r="155" spans="1:19" s="27" customFormat="1" ht="30" customHeight="1">
      <c r="A155" s="30" t="s">
        <v>207</v>
      </c>
      <c r="B155" s="28"/>
      <c r="C155" s="10" t="s">
        <v>21</v>
      </c>
      <c r="D155" s="10" t="s">
        <v>100</v>
      </c>
      <c r="E155" s="10" t="s">
        <v>100</v>
      </c>
      <c r="F155" s="13" t="s">
        <v>138</v>
      </c>
      <c r="G155" s="13" t="s">
        <v>146</v>
      </c>
      <c r="H155" s="12">
        <v>5463</v>
      </c>
      <c r="I155" s="12">
        <v>5463</v>
      </c>
      <c r="J155" s="12"/>
      <c r="K155" s="30" t="s">
        <v>241</v>
      </c>
      <c r="L155" s="31" t="s">
        <v>401</v>
      </c>
      <c r="M155" s="32" t="s">
        <v>555</v>
      </c>
      <c r="N155" s="31" t="s">
        <v>427</v>
      </c>
      <c r="O155" s="33"/>
      <c r="P155" s="34"/>
      <c r="Q155" s="28"/>
      <c r="R155" s="25"/>
      <c r="S155" s="26"/>
    </row>
    <row r="156" spans="1:19" s="27" customFormat="1" ht="30" customHeight="1">
      <c r="A156" s="30" t="s">
        <v>208</v>
      </c>
      <c r="B156" s="28"/>
      <c r="C156" s="10" t="s">
        <v>21</v>
      </c>
      <c r="D156" s="10" t="s">
        <v>100</v>
      </c>
      <c r="E156" s="10" t="s">
        <v>100</v>
      </c>
      <c r="F156" s="13" t="s">
        <v>138</v>
      </c>
      <c r="G156" s="13" t="s">
        <v>146</v>
      </c>
      <c r="H156" s="12">
        <v>5463</v>
      </c>
      <c r="I156" s="12">
        <v>5463</v>
      </c>
      <c r="J156" s="12"/>
      <c r="K156" s="30" t="s">
        <v>241</v>
      </c>
      <c r="L156" s="31" t="s">
        <v>402</v>
      </c>
      <c r="M156" s="32" t="s">
        <v>556</v>
      </c>
      <c r="N156" s="31" t="s">
        <v>427</v>
      </c>
      <c r="O156" s="33"/>
      <c r="P156" s="34"/>
      <c r="Q156" s="28"/>
      <c r="R156" s="25"/>
      <c r="S156" s="26"/>
    </row>
    <row r="157" spans="1:19" s="27" customFormat="1" ht="30" customHeight="1">
      <c r="A157" s="28">
        <v>101</v>
      </c>
      <c r="B157" s="28" t="s">
        <v>150</v>
      </c>
      <c r="C157" s="10" t="s">
        <v>21</v>
      </c>
      <c r="D157" s="10" t="s">
        <v>101</v>
      </c>
      <c r="E157" s="10" t="s">
        <v>101</v>
      </c>
      <c r="F157" s="13" t="s">
        <v>138</v>
      </c>
      <c r="G157" s="13" t="s">
        <v>146</v>
      </c>
      <c r="H157" s="24">
        <v>9440</v>
      </c>
      <c r="I157" s="24">
        <v>9440</v>
      </c>
      <c r="J157" s="24"/>
      <c r="K157" s="30" t="s">
        <v>259</v>
      </c>
      <c r="L157" s="31" t="s">
        <v>340</v>
      </c>
      <c r="M157" s="32" t="s">
        <v>557</v>
      </c>
      <c r="N157" s="31" t="s">
        <v>427</v>
      </c>
      <c r="O157" s="33"/>
      <c r="P157" s="34"/>
      <c r="Q157" s="28"/>
      <c r="R157" s="25"/>
      <c r="S157" s="26"/>
    </row>
    <row r="158" spans="1:19" s="27" customFormat="1" ht="30" customHeight="1">
      <c r="A158" s="30" t="s">
        <v>209</v>
      </c>
      <c r="B158" s="28"/>
      <c r="C158" s="10" t="s">
        <v>21</v>
      </c>
      <c r="D158" s="10" t="s">
        <v>101</v>
      </c>
      <c r="E158" s="10" t="s">
        <v>101</v>
      </c>
      <c r="F158" s="13" t="s">
        <v>138</v>
      </c>
      <c r="G158" s="13" t="s">
        <v>146</v>
      </c>
      <c r="H158" s="12">
        <v>9440</v>
      </c>
      <c r="I158" s="12">
        <v>9440</v>
      </c>
      <c r="J158" s="12"/>
      <c r="K158" s="30" t="s">
        <v>260</v>
      </c>
      <c r="L158" s="31" t="s">
        <v>403</v>
      </c>
      <c r="M158" s="32" t="s">
        <v>558</v>
      </c>
      <c r="N158" s="31" t="s">
        <v>427</v>
      </c>
      <c r="O158" s="33"/>
      <c r="P158" s="34"/>
      <c r="Q158" s="28"/>
      <c r="R158" s="25"/>
      <c r="S158" s="35"/>
    </row>
    <row r="159" spans="1:19" s="27" customFormat="1" ht="30" customHeight="1">
      <c r="A159" s="30" t="s">
        <v>210</v>
      </c>
      <c r="B159" s="28"/>
      <c r="C159" s="10" t="s">
        <v>21</v>
      </c>
      <c r="D159" s="10" t="s">
        <v>101</v>
      </c>
      <c r="E159" s="10" t="s">
        <v>101</v>
      </c>
      <c r="F159" s="13" t="s">
        <v>138</v>
      </c>
      <c r="G159" s="13" t="s">
        <v>146</v>
      </c>
      <c r="H159" s="12">
        <v>9440</v>
      </c>
      <c r="I159" s="12">
        <v>9440</v>
      </c>
      <c r="J159" s="12"/>
      <c r="K159" s="30" t="s">
        <v>261</v>
      </c>
      <c r="L159" s="31" t="s">
        <v>404</v>
      </c>
      <c r="M159" s="32" t="s">
        <v>559</v>
      </c>
      <c r="N159" s="31" t="s">
        <v>427</v>
      </c>
      <c r="O159" s="33"/>
      <c r="P159" s="34"/>
      <c r="Q159" s="28"/>
      <c r="R159" s="25"/>
      <c r="S159" s="26"/>
    </row>
    <row r="160" spans="1:19" s="27" customFormat="1" ht="30" customHeight="1">
      <c r="A160" s="30" t="s">
        <v>211</v>
      </c>
      <c r="B160" s="28"/>
      <c r="C160" s="10" t="s">
        <v>21</v>
      </c>
      <c r="D160" s="10" t="s">
        <v>101</v>
      </c>
      <c r="E160" s="10" t="s">
        <v>101</v>
      </c>
      <c r="F160" s="13" t="s">
        <v>138</v>
      </c>
      <c r="G160" s="13" t="s">
        <v>146</v>
      </c>
      <c r="H160" s="12">
        <v>9440</v>
      </c>
      <c r="I160" s="12">
        <v>9440</v>
      </c>
      <c r="J160" s="12"/>
      <c r="K160" s="30" t="s">
        <v>262</v>
      </c>
      <c r="L160" s="31" t="s">
        <v>405</v>
      </c>
      <c r="M160" s="32" t="s">
        <v>560</v>
      </c>
      <c r="N160" s="31" t="s">
        <v>427</v>
      </c>
      <c r="O160" s="33"/>
      <c r="P160" s="34"/>
      <c r="Q160" s="28"/>
      <c r="R160" s="25"/>
      <c r="S160" s="26"/>
    </row>
    <row r="161" spans="1:19" s="27" customFormat="1" ht="30" customHeight="1">
      <c r="A161" s="30" t="s">
        <v>212</v>
      </c>
      <c r="B161" s="28"/>
      <c r="C161" s="10" t="s">
        <v>21</v>
      </c>
      <c r="D161" s="10" t="s">
        <v>101</v>
      </c>
      <c r="E161" s="10" t="s">
        <v>101</v>
      </c>
      <c r="F161" s="13" t="s">
        <v>138</v>
      </c>
      <c r="G161" s="13" t="s">
        <v>146</v>
      </c>
      <c r="H161" s="12">
        <v>9440</v>
      </c>
      <c r="I161" s="12">
        <v>9440</v>
      </c>
      <c r="J161" s="12"/>
      <c r="K161" s="30" t="s">
        <v>263</v>
      </c>
      <c r="L161" s="31" t="s">
        <v>561</v>
      </c>
      <c r="M161" s="32" t="s">
        <v>562</v>
      </c>
      <c r="N161" s="31" t="s">
        <v>427</v>
      </c>
      <c r="O161" s="33"/>
      <c r="P161" s="34"/>
      <c r="Q161" s="28"/>
      <c r="R161" s="25"/>
      <c r="S161" s="26"/>
    </row>
    <row r="162" spans="1:19" s="27" customFormat="1" ht="30" customHeight="1">
      <c r="A162" s="30" t="s">
        <v>213</v>
      </c>
      <c r="B162" s="28"/>
      <c r="C162" s="10" t="s">
        <v>21</v>
      </c>
      <c r="D162" s="10" t="s">
        <v>101</v>
      </c>
      <c r="E162" s="10" t="s">
        <v>101</v>
      </c>
      <c r="F162" s="13" t="s">
        <v>138</v>
      </c>
      <c r="G162" s="13" t="s">
        <v>146</v>
      </c>
      <c r="H162" s="12">
        <v>9440</v>
      </c>
      <c r="I162" s="12">
        <v>9440</v>
      </c>
      <c r="J162" s="12"/>
      <c r="K162" s="30" t="s">
        <v>264</v>
      </c>
      <c r="L162" s="31" t="s">
        <v>406</v>
      </c>
      <c r="M162" s="32" t="s">
        <v>563</v>
      </c>
      <c r="N162" s="31" t="s">
        <v>427</v>
      </c>
      <c r="O162" s="33"/>
      <c r="P162" s="34"/>
      <c r="Q162" s="28"/>
      <c r="R162" s="25"/>
      <c r="S162" s="26"/>
    </row>
    <row r="163" spans="1:19" s="27" customFormat="1" ht="30" customHeight="1">
      <c r="A163" s="30" t="s">
        <v>214</v>
      </c>
      <c r="B163" s="28"/>
      <c r="C163" s="10" t="s">
        <v>21</v>
      </c>
      <c r="D163" s="10" t="s">
        <v>101</v>
      </c>
      <c r="E163" s="10" t="s">
        <v>101</v>
      </c>
      <c r="F163" s="13" t="s">
        <v>138</v>
      </c>
      <c r="G163" s="13" t="s">
        <v>146</v>
      </c>
      <c r="H163" s="12">
        <v>9440</v>
      </c>
      <c r="I163" s="12">
        <v>9440</v>
      </c>
      <c r="J163" s="12"/>
      <c r="K163" s="30" t="s">
        <v>265</v>
      </c>
      <c r="L163" s="31" t="s">
        <v>407</v>
      </c>
      <c r="M163" s="32" t="s">
        <v>450</v>
      </c>
      <c r="N163" s="31" t="s">
        <v>427</v>
      </c>
      <c r="O163" s="33"/>
      <c r="P163" s="34"/>
      <c r="Q163" s="28"/>
      <c r="R163" s="25"/>
      <c r="S163" s="26"/>
    </row>
    <row r="164" spans="1:19" s="27" customFormat="1" ht="30" customHeight="1">
      <c r="A164" s="30" t="s">
        <v>215</v>
      </c>
      <c r="B164" s="28"/>
      <c r="C164" s="10" t="s">
        <v>21</v>
      </c>
      <c r="D164" s="10" t="s">
        <v>101</v>
      </c>
      <c r="E164" s="10" t="s">
        <v>101</v>
      </c>
      <c r="F164" s="13" t="s">
        <v>138</v>
      </c>
      <c r="G164" s="13" t="s">
        <v>146</v>
      </c>
      <c r="H164" s="12">
        <v>9440</v>
      </c>
      <c r="I164" s="12">
        <v>9440</v>
      </c>
      <c r="J164" s="12"/>
      <c r="K164" s="30" t="s">
        <v>266</v>
      </c>
      <c r="L164" s="31" t="s">
        <v>408</v>
      </c>
      <c r="M164" s="32" t="s">
        <v>564</v>
      </c>
      <c r="N164" s="31" t="s">
        <v>427</v>
      </c>
      <c r="O164" s="33"/>
      <c r="P164" s="34"/>
      <c r="Q164" s="28"/>
      <c r="R164" s="25"/>
      <c r="S164" s="26"/>
    </row>
    <row r="165" spans="1:19" s="27" customFormat="1" ht="30" customHeight="1">
      <c r="A165" s="30" t="s">
        <v>156</v>
      </c>
      <c r="B165" s="28" t="s">
        <v>150</v>
      </c>
      <c r="C165" s="10" t="s">
        <v>21</v>
      </c>
      <c r="D165" s="10" t="s">
        <v>102</v>
      </c>
      <c r="E165" s="10" t="s">
        <v>102</v>
      </c>
      <c r="F165" s="13" t="s">
        <v>138</v>
      </c>
      <c r="G165" s="13" t="s">
        <v>146</v>
      </c>
      <c r="H165" s="24">
        <v>81</v>
      </c>
      <c r="I165" s="24">
        <v>81</v>
      </c>
      <c r="J165" s="24"/>
      <c r="K165" s="30"/>
      <c r="L165" s="31" t="s">
        <v>148</v>
      </c>
      <c r="M165" s="32"/>
      <c r="N165" s="31" t="s">
        <v>427</v>
      </c>
      <c r="O165" s="33"/>
      <c r="P165" s="34"/>
      <c r="Q165" s="28"/>
      <c r="R165" s="25"/>
      <c r="S165" s="26"/>
    </row>
    <row r="166" spans="1:19" s="27" customFormat="1" ht="30" customHeight="1">
      <c r="A166" s="28">
        <v>103</v>
      </c>
      <c r="B166" s="28" t="s">
        <v>150</v>
      </c>
      <c r="C166" s="20" t="s">
        <v>22</v>
      </c>
      <c r="D166" s="10" t="s">
        <v>103</v>
      </c>
      <c r="E166" s="10" t="s">
        <v>103</v>
      </c>
      <c r="F166" s="13" t="s">
        <v>138</v>
      </c>
      <c r="G166" s="13" t="s">
        <v>146</v>
      </c>
      <c r="H166" s="24">
        <v>4430</v>
      </c>
      <c r="I166" s="24">
        <v>4430</v>
      </c>
      <c r="J166" s="24"/>
      <c r="K166" s="30"/>
      <c r="L166" s="31" t="s">
        <v>409</v>
      </c>
      <c r="M166" s="32" t="s">
        <v>565</v>
      </c>
      <c r="N166" s="31" t="s">
        <v>342</v>
      </c>
      <c r="O166" s="33" t="s">
        <v>566</v>
      </c>
      <c r="P166" s="34" t="s">
        <v>523</v>
      </c>
      <c r="Q166" s="28"/>
      <c r="R166" s="25"/>
      <c r="S166" s="26"/>
    </row>
    <row r="167" spans="1:19" s="27" customFormat="1" ht="30" customHeight="1">
      <c r="A167" s="28">
        <v>104</v>
      </c>
      <c r="B167" s="28" t="s">
        <v>150</v>
      </c>
      <c r="C167" s="20" t="s">
        <v>22</v>
      </c>
      <c r="D167" s="10" t="s">
        <v>104</v>
      </c>
      <c r="E167" s="29" t="s">
        <v>152</v>
      </c>
      <c r="F167" s="13" t="s">
        <v>138</v>
      </c>
      <c r="G167" s="13" t="s">
        <v>146</v>
      </c>
      <c r="H167" s="24">
        <v>8728</v>
      </c>
      <c r="I167" s="24">
        <v>1057</v>
      </c>
      <c r="J167" s="24"/>
      <c r="K167" s="30"/>
      <c r="L167" s="31" t="s">
        <v>148</v>
      </c>
      <c r="M167" s="32"/>
      <c r="N167" s="31" t="s">
        <v>427</v>
      </c>
      <c r="O167" s="33"/>
      <c r="P167" s="34"/>
      <c r="Q167" s="28"/>
      <c r="R167" s="25"/>
      <c r="S167" s="26"/>
    </row>
    <row r="168" spans="1:19" s="27" customFormat="1" ht="30" customHeight="1">
      <c r="A168" s="28">
        <v>105</v>
      </c>
      <c r="B168" s="28" t="s">
        <v>150</v>
      </c>
      <c r="C168" s="20" t="s">
        <v>22</v>
      </c>
      <c r="D168" s="10" t="s">
        <v>105</v>
      </c>
      <c r="E168" s="10" t="s">
        <v>105</v>
      </c>
      <c r="F168" s="13" t="s">
        <v>138</v>
      </c>
      <c r="G168" s="13" t="s">
        <v>146</v>
      </c>
      <c r="H168" s="24">
        <v>375</v>
      </c>
      <c r="I168" s="24">
        <v>375</v>
      </c>
      <c r="J168" s="24"/>
      <c r="K168" s="30"/>
      <c r="L168" s="31" t="s">
        <v>410</v>
      </c>
      <c r="M168" s="32" t="s">
        <v>567</v>
      </c>
      <c r="N168" s="31" t="s">
        <v>427</v>
      </c>
      <c r="O168" s="33"/>
      <c r="P168" s="31"/>
      <c r="Q168" s="28"/>
      <c r="R168" s="25"/>
      <c r="S168" s="26"/>
    </row>
    <row r="169" spans="1:19" s="27" customFormat="1" ht="30" customHeight="1">
      <c r="A169" s="28">
        <v>106</v>
      </c>
      <c r="B169" s="28" t="s">
        <v>150</v>
      </c>
      <c r="C169" s="20" t="s">
        <v>22</v>
      </c>
      <c r="D169" s="10" t="s">
        <v>106</v>
      </c>
      <c r="E169" s="29" t="s">
        <v>152</v>
      </c>
      <c r="F169" s="13" t="s">
        <v>138</v>
      </c>
      <c r="G169" s="13" t="s">
        <v>17</v>
      </c>
      <c r="H169" s="24">
        <v>1270</v>
      </c>
      <c r="I169" s="24">
        <v>419</v>
      </c>
      <c r="J169" s="24"/>
      <c r="K169" s="30"/>
      <c r="L169" s="31" t="s">
        <v>148</v>
      </c>
      <c r="M169" s="32"/>
      <c r="N169" s="31" t="s">
        <v>427</v>
      </c>
      <c r="O169" s="33"/>
      <c r="P169" s="34"/>
      <c r="Q169" s="28"/>
      <c r="R169" s="25"/>
      <c r="S169" s="26"/>
    </row>
    <row r="170" spans="1:19" s="27" customFormat="1" ht="30" customHeight="1">
      <c r="A170" s="40">
        <v>107</v>
      </c>
      <c r="B170" s="28" t="s">
        <v>150</v>
      </c>
      <c r="C170" s="20" t="s">
        <v>22</v>
      </c>
      <c r="D170" s="10" t="s">
        <v>107</v>
      </c>
      <c r="E170" s="10" t="s">
        <v>107</v>
      </c>
      <c r="F170" s="13" t="s">
        <v>138</v>
      </c>
      <c r="G170" s="13" t="s">
        <v>146</v>
      </c>
      <c r="H170" s="24">
        <v>899</v>
      </c>
      <c r="I170" s="24">
        <v>899</v>
      </c>
      <c r="J170" s="24"/>
      <c r="K170" s="30"/>
      <c r="L170" s="31" t="s">
        <v>411</v>
      </c>
      <c r="M170" s="32" t="s">
        <v>568</v>
      </c>
      <c r="N170" s="31" t="s">
        <v>442</v>
      </c>
      <c r="O170" s="33" t="s">
        <v>568</v>
      </c>
      <c r="P170" s="34" t="s">
        <v>523</v>
      </c>
      <c r="Q170" s="28"/>
      <c r="R170" s="25"/>
      <c r="S170" s="35"/>
    </row>
    <row r="171" spans="1:19" s="27" customFormat="1" ht="30" customHeight="1">
      <c r="A171" s="28">
        <v>108</v>
      </c>
      <c r="B171" s="28" t="s">
        <v>150</v>
      </c>
      <c r="C171" s="20" t="s">
        <v>22</v>
      </c>
      <c r="D171" s="10" t="s">
        <v>108</v>
      </c>
      <c r="E171" s="10" t="s">
        <v>108</v>
      </c>
      <c r="F171" s="13" t="s">
        <v>137</v>
      </c>
      <c r="G171" s="13" t="s">
        <v>276</v>
      </c>
      <c r="H171" s="24">
        <v>340</v>
      </c>
      <c r="I171" s="24">
        <v>340</v>
      </c>
      <c r="J171" s="24"/>
      <c r="K171" s="30"/>
      <c r="L171" s="31" t="s">
        <v>412</v>
      </c>
      <c r="M171" s="32" t="s">
        <v>569</v>
      </c>
      <c r="N171" s="31" t="s">
        <v>427</v>
      </c>
      <c r="O171" s="33"/>
      <c r="P171" s="34"/>
      <c r="Q171" s="28"/>
      <c r="R171" s="25"/>
      <c r="S171" s="26"/>
    </row>
    <row r="172" spans="1:19" s="27" customFormat="1" ht="30" customHeight="1">
      <c r="A172" s="30" t="s">
        <v>157</v>
      </c>
      <c r="B172" s="28" t="s">
        <v>150</v>
      </c>
      <c r="C172" s="20" t="s">
        <v>22</v>
      </c>
      <c r="D172" s="10" t="s">
        <v>109</v>
      </c>
      <c r="E172" s="29" t="s">
        <v>152</v>
      </c>
      <c r="F172" s="13" t="s">
        <v>137</v>
      </c>
      <c r="G172" s="13" t="s">
        <v>276</v>
      </c>
      <c r="H172" s="24">
        <v>1821</v>
      </c>
      <c r="I172" s="24">
        <v>232</v>
      </c>
      <c r="J172" s="24"/>
      <c r="K172" s="30"/>
      <c r="L172" s="31" t="s">
        <v>148</v>
      </c>
      <c r="M172" s="32"/>
      <c r="N172" s="31" t="s">
        <v>427</v>
      </c>
      <c r="O172" s="33"/>
      <c r="P172" s="34"/>
      <c r="Q172" s="28"/>
      <c r="R172" s="25"/>
      <c r="S172" s="26"/>
    </row>
    <row r="173" spans="1:19" s="27" customFormat="1" ht="30" customHeight="1">
      <c r="A173" s="41" t="s">
        <v>158</v>
      </c>
      <c r="B173" s="28" t="s">
        <v>150</v>
      </c>
      <c r="C173" s="20" t="s">
        <v>22</v>
      </c>
      <c r="D173" s="10">
        <v>955</v>
      </c>
      <c r="E173" s="10">
        <v>955</v>
      </c>
      <c r="F173" s="13" t="s">
        <v>137</v>
      </c>
      <c r="G173" s="13" t="s">
        <v>276</v>
      </c>
      <c r="H173" s="24">
        <v>866</v>
      </c>
      <c r="I173" s="24">
        <v>866</v>
      </c>
      <c r="J173" s="24"/>
      <c r="K173" s="30"/>
      <c r="L173" s="31" t="s">
        <v>413</v>
      </c>
      <c r="M173" s="32" t="s">
        <v>570</v>
      </c>
      <c r="N173" s="31" t="s">
        <v>427</v>
      </c>
      <c r="O173" s="33"/>
      <c r="P173" s="34"/>
      <c r="Q173" s="28"/>
      <c r="R173" s="25"/>
      <c r="S173" s="26"/>
    </row>
    <row r="174" spans="1:19" s="27" customFormat="1" ht="30" customHeight="1">
      <c r="A174" s="41" t="s">
        <v>159</v>
      </c>
      <c r="B174" s="28" t="s">
        <v>150</v>
      </c>
      <c r="C174" s="20" t="s">
        <v>22</v>
      </c>
      <c r="D174" s="10" t="s">
        <v>110</v>
      </c>
      <c r="E174" s="10" t="s">
        <v>110</v>
      </c>
      <c r="F174" s="13" t="s">
        <v>137</v>
      </c>
      <c r="G174" s="13" t="s">
        <v>276</v>
      </c>
      <c r="H174" s="24">
        <v>63</v>
      </c>
      <c r="I174" s="24">
        <v>63</v>
      </c>
      <c r="J174" s="24"/>
      <c r="K174" s="30"/>
      <c r="L174" s="31" t="s">
        <v>148</v>
      </c>
      <c r="M174" s="32"/>
      <c r="N174" s="31" t="s">
        <v>427</v>
      </c>
      <c r="O174" s="33"/>
      <c r="P174" s="34"/>
      <c r="Q174" s="28"/>
      <c r="R174" s="25"/>
      <c r="S174" s="26"/>
    </row>
    <row r="175" spans="1:19" s="27" customFormat="1" ht="30" customHeight="1">
      <c r="A175" s="28">
        <v>112</v>
      </c>
      <c r="B175" s="28" t="s">
        <v>150</v>
      </c>
      <c r="C175" s="20" t="s">
        <v>22</v>
      </c>
      <c r="D175" s="10" t="s">
        <v>111</v>
      </c>
      <c r="E175" s="29" t="s">
        <v>152</v>
      </c>
      <c r="F175" s="13" t="s">
        <v>144</v>
      </c>
      <c r="G175" s="13" t="s">
        <v>17</v>
      </c>
      <c r="H175" s="24">
        <v>10806</v>
      </c>
      <c r="I175" s="24">
        <v>124</v>
      </c>
      <c r="J175" s="24"/>
      <c r="K175" s="30"/>
      <c r="L175" s="31" t="s">
        <v>375</v>
      </c>
      <c r="M175" s="32"/>
      <c r="N175" s="31" t="s">
        <v>427</v>
      </c>
      <c r="O175" s="33"/>
      <c r="P175" s="34"/>
      <c r="Q175" s="28"/>
      <c r="R175" s="25"/>
      <c r="S175" s="26"/>
    </row>
    <row r="176" spans="1:19" s="27" customFormat="1" ht="30" customHeight="1">
      <c r="A176" s="28">
        <v>113</v>
      </c>
      <c r="B176" s="28" t="s">
        <v>150</v>
      </c>
      <c r="C176" s="20" t="s">
        <v>22</v>
      </c>
      <c r="D176" s="10">
        <v>1100</v>
      </c>
      <c r="E176" s="10">
        <v>1100</v>
      </c>
      <c r="F176" s="13" t="s">
        <v>144</v>
      </c>
      <c r="G176" s="13" t="s">
        <v>17</v>
      </c>
      <c r="H176" s="24">
        <v>121</v>
      </c>
      <c r="I176" s="24">
        <v>121</v>
      </c>
      <c r="J176" s="24"/>
      <c r="K176" s="30"/>
      <c r="L176" s="31" t="s">
        <v>375</v>
      </c>
      <c r="M176" s="32"/>
      <c r="N176" s="31" t="s">
        <v>427</v>
      </c>
      <c r="O176" s="33"/>
      <c r="P176" s="34"/>
      <c r="Q176" s="28"/>
      <c r="R176" s="25"/>
      <c r="S176" s="26"/>
    </row>
    <row r="177" spans="1:19" s="27" customFormat="1" ht="30" customHeight="1">
      <c r="A177" s="28">
        <v>114</v>
      </c>
      <c r="B177" s="28" t="s">
        <v>150</v>
      </c>
      <c r="C177" s="20" t="s">
        <v>22</v>
      </c>
      <c r="D177" s="10" t="s">
        <v>112</v>
      </c>
      <c r="E177" s="10" t="s">
        <v>112</v>
      </c>
      <c r="F177" s="13" t="s">
        <v>144</v>
      </c>
      <c r="G177" s="13" t="s">
        <v>17</v>
      </c>
      <c r="H177" s="24">
        <v>24</v>
      </c>
      <c r="I177" s="24">
        <v>24</v>
      </c>
      <c r="J177" s="24"/>
      <c r="K177" s="30"/>
      <c r="L177" s="31" t="s">
        <v>375</v>
      </c>
      <c r="M177" s="32"/>
      <c r="N177" s="31" t="s">
        <v>427</v>
      </c>
      <c r="O177" s="33"/>
      <c r="P177" s="34"/>
      <c r="Q177" s="28"/>
      <c r="R177" s="25"/>
      <c r="S177" s="26"/>
    </row>
    <row r="178" spans="1:19" s="27" customFormat="1" ht="30" customHeight="1">
      <c r="A178" s="28">
        <v>115</v>
      </c>
      <c r="B178" s="28" t="s">
        <v>150</v>
      </c>
      <c r="C178" s="20" t="s">
        <v>22</v>
      </c>
      <c r="D178" s="10" t="s">
        <v>113</v>
      </c>
      <c r="E178" s="29" t="s">
        <v>152</v>
      </c>
      <c r="F178" s="13" t="s">
        <v>138</v>
      </c>
      <c r="G178" s="13" t="s">
        <v>146</v>
      </c>
      <c r="H178" s="24">
        <v>23461</v>
      </c>
      <c r="I178" s="24">
        <v>13129</v>
      </c>
      <c r="J178" s="24"/>
      <c r="K178" s="30"/>
      <c r="L178" s="31" t="s">
        <v>149</v>
      </c>
      <c r="M178" s="32" t="s">
        <v>571</v>
      </c>
      <c r="N178" s="31" t="s">
        <v>427</v>
      </c>
      <c r="O178" s="33"/>
      <c r="P178" s="34"/>
      <c r="Q178" s="28"/>
      <c r="R178" s="25"/>
      <c r="S178" s="26"/>
    </row>
    <row r="179" spans="1:19" s="27" customFormat="1" ht="30" customHeight="1">
      <c r="A179" s="28">
        <v>116</v>
      </c>
      <c r="B179" s="28" t="s">
        <v>150</v>
      </c>
      <c r="C179" s="20" t="s">
        <v>22</v>
      </c>
      <c r="D179" s="10" t="s">
        <v>114</v>
      </c>
      <c r="E179" s="29" t="s">
        <v>152</v>
      </c>
      <c r="F179" s="13" t="s">
        <v>138</v>
      </c>
      <c r="G179" s="13" t="s">
        <v>146</v>
      </c>
      <c r="H179" s="24">
        <v>10617</v>
      </c>
      <c r="I179" s="24">
        <v>581</v>
      </c>
      <c r="J179" s="24"/>
      <c r="K179" s="30"/>
      <c r="L179" s="31" t="s">
        <v>148</v>
      </c>
      <c r="M179" s="32"/>
      <c r="N179" s="31" t="s">
        <v>427</v>
      </c>
      <c r="O179" s="33"/>
      <c r="P179" s="34"/>
      <c r="Q179" s="28"/>
      <c r="R179" s="25"/>
      <c r="S179" s="26"/>
    </row>
    <row r="180" spans="1:19" s="27" customFormat="1" ht="30" customHeight="1">
      <c r="A180" s="28">
        <v>117</v>
      </c>
      <c r="B180" s="28" t="s">
        <v>150</v>
      </c>
      <c r="C180" s="20" t="s">
        <v>22</v>
      </c>
      <c r="D180" s="10" t="s">
        <v>115</v>
      </c>
      <c r="E180" s="29" t="s">
        <v>152</v>
      </c>
      <c r="F180" s="13" t="s">
        <v>138</v>
      </c>
      <c r="G180" s="13" t="s">
        <v>146</v>
      </c>
      <c r="H180" s="24">
        <v>1214</v>
      </c>
      <c r="I180" s="24">
        <v>27</v>
      </c>
      <c r="J180" s="24"/>
      <c r="K180" s="30"/>
      <c r="L180" s="31" t="s">
        <v>148</v>
      </c>
      <c r="M180" s="32"/>
      <c r="N180" s="31" t="s">
        <v>427</v>
      </c>
      <c r="O180" s="33"/>
      <c r="P180" s="34"/>
      <c r="Q180" s="28"/>
      <c r="R180" s="25"/>
      <c r="S180" s="26"/>
    </row>
    <row r="181" spans="1:19" s="27" customFormat="1" ht="30" customHeight="1">
      <c r="A181" s="30" t="s">
        <v>160</v>
      </c>
      <c r="B181" s="28" t="s">
        <v>150</v>
      </c>
      <c r="C181" s="20" t="s">
        <v>22</v>
      </c>
      <c r="D181" s="10" t="s">
        <v>116</v>
      </c>
      <c r="E181" s="29" t="s">
        <v>152</v>
      </c>
      <c r="F181" s="13" t="s">
        <v>138</v>
      </c>
      <c r="G181" s="13" t="s">
        <v>146</v>
      </c>
      <c r="H181" s="24">
        <v>3279</v>
      </c>
      <c r="I181" s="24">
        <v>291</v>
      </c>
      <c r="J181" s="24"/>
      <c r="K181" s="30"/>
      <c r="L181" s="31" t="s">
        <v>148</v>
      </c>
      <c r="M181" s="32"/>
      <c r="N181" s="31" t="s">
        <v>427</v>
      </c>
      <c r="O181" s="33"/>
      <c r="P181" s="34"/>
      <c r="Q181" s="28"/>
      <c r="R181" s="25"/>
      <c r="S181" s="26"/>
    </row>
    <row r="182" spans="1:19" s="27" customFormat="1" ht="30" customHeight="1">
      <c r="A182" s="30" t="s">
        <v>161</v>
      </c>
      <c r="B182" s="28" t="s">
        <v>150</v>
      </c>
      <c r="C182" s="20" t="s">
        <v>22</v>
      </c>
      <c r="D182" s="10" t="s">
        <v>117</v>
      </c>
      <c r="E182" s="10" t="s">
        <v>117</v>
      </c>
      <c r="F182" s="13" t="s">
        <v>144</v>
      </c>
      <c r="G182" s="13" t="s">
        <v>17</v>
      </c>
      <c r="H182" s="24">
        <v>43</v>
      </c>
      <c r="I182" s="24">
        <v>43</v>
      </c>
      <c r="J182" s="24"/>
      <c r="K182" s="30"/>
      <c r="L182" s="31" t="s">
        <v>375</v>
      </c>
      <c r="M182" s="32"/>
      <c r="N182" s="31" t="s">
        <v>427</v>
      </c>
      <c r="O182" s="33"/>
      <c r="P182" s="34"/>
      <c r="Q182" s="28"/>
      <c r="R182" s="25"/>
      <c r="S182" s="26"/>
    </row>
    <row r="183" spans="1:19" s="27" customFormat="1" ht="30" customHeight="1">
      <c r="A183" s="30" t="s">
        <v>162</v>
      </c>
      <c r="B183" s="28" t="s">
        <v>150</v>
      </c>
      <c r="C183" s="20" t="s">
        <v>22</v>
      </c>
      <c r="D183" s="10" t="s">
        <v>118</v>
      </c>
      <c r="E183" s="10" t="s">
        <v>118</v>
      </c>
      <c r="F183" s="13" t="s">
        <v>138</v>
      </c>
      <c r="G183" s="13" t="s">
        <v>146</v>
      </c>
      <c r="H183" s="24">
        <v>321</v>
      </c>
      <c r="I183" s="24">
        <v>321</v>
      </c>
      <c r="J183" s="24"/>
      <c r="K183" s="30"/>
      <c r="L183" s="31" t="s">
        <v>414</v>
      </c>
      <c r="M183" s="32" t="s">
        <v>531</v>
      </c>
      <c r="N183" s="31" t="s">
        <v>427</v>
      </c>
      <c r="O183" s="33"/>
      <c r="P183" s="34"/>
      <c r="Q183" s="28"/>
      <c r="R183" s="25"/>
      <c r="S183" s="26"/>
    </row>
    <row r="184" spans="1:19" s="27" customFormat="1" ht="30" customHeight="1">
      <c r="A184" s="28">
        <v>121</v>
      </c>
      <c r="B184" s="28" t="s">
        <v>150</v>
      </c>
      <c r="C184" s="20" t="s">
        <v>22</v>
      </c>
      <c r="D184" s="10" t="s">
        <v>119</v>
      </c>
      <c r="E184" s="29" t="s">
        <v>152</v>
      </c>
      <c r="F184" s="13" t="s">
        <v>138</v>
      </c>
      <c r="G184" s="13" t="s">
        <v>146</v>
      </c>
      <c r="H184" s="24">
        <v>472</v>
      </c>
      <c r="I184" s="24">
        <v>211</v>
      </c>
      <c r="J184" s="24"/>
      <c r="K184" s="30"/>
      <c r="L184" s="31" t="s">
        <v>148</v>
      </c>
      <c r="M184" s="32"/>
      <c r="N184" s="31" t="s">
        <v>427</v>
      </c>
      <c r="O184" s="33"/>
      <c r="P184" s="34"/>
      <c r="Q184" s="28"/>
      <c r="R184" s="25"/>
      <c r="S184" s="26"/>
    </row>
    <row r="185" spans="1:19" s="27" customFormat="1" ht="30" customHeight="1">
      <c r="A185" s="28">
        <v>122</v>
      </c>
      <c r="B185" s="28" t="s">
        <v>150</v>
      </c>
      <c r="C185" s="20" t="s">
        <v>22</v>
      </c>
      <c r="D185" s="10" t="s">
        <v>120</v>
      </c>
      <c r="E185" s="10" t="s">
        <v>120</v>
      </c>
      <c r="F185" s="13" t="s">
        <v>138</v>
      </c>
      <c r="G185" s="13" t="s">
        <v>146</v>
      </c>
      <c r="H185" s="24">
        <v>27059</v>
      </c>
      <c r="I185" s="24">
        <v>27059</v>
      </c>
      <c r="J185" s="24"/>
      <c r="K185" s="30"/>
      <c r="L185" s="31" t="s">
        <v>411</v>
      </c>
      <c r="M185" s="32" t="s">
        <v>568</v>
      </c>
      <c r="N185" s="31" t="s">
        <v>442</v>
      </c>
      <c r="O185" s="33" t="s">
        <v>568</v>
      </c>
      <c r="P185" s="34" t="s">
        <v>523</v>
      </c>
      <c r="Q185" s="28"/>
      <c r="R185" s="25"/>
      <c r="S185" s="26"/>
    </row>
    <row r="186" spans="1:19" s="27" customFormat="1" ht="30" customHeight="1">
      <c r="A186" s="28">
        <v>123</v>
      </c>
      <c r="B186" s="28" t="s">
        <v>150</v>
      </c>
      <c r="C186" s="20" t="s">
        <v>22</v>
      </c>
      <c r="D186" s="10" t="s">
        <v>121</v>
      </c>
      <c r="E186" s="29" t="s">
        <v>152</v>
      </c>
      <c r="F186" s="13" t="s">
        <v>138</v>
      </c>
      <c r="G186" s="13" t="s">
        <v>146</v>
      </c>
      <c r="H186" s="24">
        <v>1305</v>
      </c>
      <c r="I186" s="24">
        <v>1092</v>
      </c>
      <c r="J186" s="24"/>
      <c r="K186" s="30"/>
      <c r="L186" s="31" t="s">
        <v>148</v>
      </c>
      <c r="M186" s="32"/>
      <c r="N186" s="31" t="s">
        <v>427</v>
      </c>
      <c r="O186" s="33"/>
      <c r="P186" s="34"/>
      <c r="Q186" s="28"/>
      <c r="R186" s="25"/>
      <c r="S186" s="26"/>
    </row>
    <row r="187" spans="1:19" s="27" customFormat="1" ht="30" customHeight="1">
      <c r="A187" s="28">
        <v>124</v>
      </c>
      <c r="B187" s="28" t="s">
        <v>150</v>
      </c>
      <c r="C187" s="20" t="s">
        <v>22</v>
      </c>
      <c r="D187" s="10" t="s">
        <v>122</v>
      </c>
      <c r="E187" s="10" t="s">
        <v>122</v>
      </c>
      <c r="F187" s="13" t="s">
        <v>138</v>
      </c>
      <c r="G187" s="13" t="s">
        <v>146</v>
      </c>
      <c r="H187" s="24">
        <v>507</v>
      </c>
      <c r="I187" s="24">
        <v>507</v>
      </c>
      <c r="J187" s="24"/>
      <c r="K187" s="30"/>
      <c r="L187" s="31" t="s">
        <v>415</v>
      </c>
      <c r="M187" s="32" t="s">
        <v>572</v>
      </c>
      <c r="N187" s="31" t="s">
        <v>427</v>
      </c>
      <c r="O187" s="33"/>
      <c r="P187" s="34"/>
      <c r="Q187" s="28"/>
      <c r="R187" s="25"/>
      <c r="S187" s="26"/>
    </row>
    <row r="188" spans="1:19" s="27" customFormat="1" ht="30" customHeight="1">
      <c r="A188" s="28">
        <v>125</v>
      </c>
      <c r="B188" s="28" t="s">
        <v>150</v>
      </c>
      <c r="C188" s="20" t="s">
        <v>22</v>
      </c>
      <c r="D188" s="10" t="s">
        <v>123</v>
      </c>
      <c r="E188" s="29" t="s">
        <v>152</v>
      </c>
      <c r="F188" s="13" t="s">
        <v>138</v>
      </c>
      <c r="G188" s="13" t="s">
        <v>146</v>
      </c>
      <c r="H188" s="24">
        <v>4055</v>
      </c>
      <c r="I188" s="24">
        <v>1929</v>
      </c>
      <c r="J188" s="24"/>
      <c r="K188" s="30"/>
      <c r="L188" s="31" t="s">
        <v>148</v>
      </c>
      <c r="M188" s="32"/>
      <c r="N188" s="31" t="s">
        <v>427</v>
      </c>
      <c r="O188" s="33"/>
      <c r="P188" s="34"/>
      <c r="Q188" s="28"/>
      <c r="R188" s="25"/>
      <c r="S188" s="26"/>
    </row>
    <row r="189" spans="1:19" s="27" customFormat="1" ht="30" customHeight="1">
      <c r="A189" s="28">
        <v>126</v>
      </c>
      <c r="B189" s="28" t="s">
        <v>150</v>
      </c>
      <c r="C189" s="10" t="s">
        <v>21</v>
      </c>
      <c r="D189" s="10">
        <v>153</v>
      </c>
      <c r="E189" s="29" t="s">
        <v>152</v>
      </c>
      <c r="F189" s="11" t="s">
        <v>141</v>
      </c>
      <c r="G189" s="11" t="s">
        <v>280</v>
      </c>
      <c r="H189" s="24">
        <v>1739</v>
      </c>
      <c r="I189" s="24"/>
      <c r="J189" s="24">
        <v>13</v>
      </c>
      <c r="K189" s="30"/>
      <c r="L189" s="31" t="s">
        <v>416</v>
      </c>
      <c r="M189" s="32" t="s">
        <v>471</v>
      </c>
      <c r="N189" s="31" t="s">
        <v>443</v>
      </c>
      <c r="O189" s="33" t="s">
        <v>510</v>
      </c>
      <c r="P189" s="31" t="s">
        <v>453</v>
      </c>
      <c r="Q189" s="28"/>
      <c r="R189" s="25"/>
      <c r="S189" s="26"/>
    </row>
    <row r="190" spans="1:19" s="27" customFormat="1" ht="30" customHeight="1">
      <c r="A190" s="28" t="s">
        <v>269</v>
      </c>
      <c r="B190" s="28"/>
      <c r="C190" s="10" t="s">
        <v>21</v>
      </c>
      <c r="D190" s="10">
        <v>153</v>
      </c>
      <c r="E190" s="29" t="s">
        <v>152</v>
      </c>
      <c r="F190" s="11" t="s">
        <v>141</v>
      </c>
      <c r="G190" s="11" t="s">
        <v>280</v>
      </c>
      <c r="H190" s="12">
        <v>1739</v>
      </c>
      <c r="I190" s="12"/>
      <c r="J190" s="12">
        <v>13</v>
      </c>
      <c r="K190" s="30"/>
      <c r="L190" s="31" t="s">
        <v>416</v>
      </c>
      <c r="M190" s="32" t="s">
        <v>471</v>
      </c>
      <c r="N190" s="31" t="s">
        <v>357</v>
      </c>
      <c r="O190" s="33"/>
      <c r="P190" s="31" t="s">
        <v>573</v>
      </c>
      <c r="Q190" s="28"/>
      <c r="R190" s="25"/>
      <c r="S190" s="26"/>
    </row>
    <row r="191" spans="1:19" s="27" customFormat="1" ht="30" customHeight="1">
      <c r="A191" s="28">
        <v>127</v>
      </c>
      <c r="B191" s="28" t="s">
        <v>150</v>
      </c>
      <c r="C191" s="10" t="s">
        <v>21</v>
      </c>
      <c r="D191" s="10" t="s">
        <v>124</v>
      </c>
      <c r="E191" s="29" t="s">
        <v>152</v>
      </c>
      <c r="F191" s="11" t="s">
        <v>137</v>
      </c>
      <c r="G191" s="11" t="s">
        <v>276</v>
      </c>
      <c r="H191" s="24">
        <v>340</v>
      </c>
      <c r="I191" s="24"/>
      <c r="J191" s="24">
        <v>244</v>
      </c>
      <c r="K191" s="30"/>
      <c r="L191" s="31" t="s">
        <v>417</v>
      </c>
      <c r="M191" s="32" t="s">
        <v>574</v>
      </c>
      <c r="N191" s="31" t="s">
        <v>427</v>
      </c>
      <c r="O191" s="33"/>
      <c r="P191" s="34"/>
      <c r="Q191" s="28"/>
      <c r="R191" s="25"/>
      <c r="S191" s="26"/>
    </row>
    <row r="192" spans="1:19" s="27" customFormat="1" ht="30" customHeight="1">
      <c r="A192" s="28">
        <v>128</v>
      </c>
      <c r="B192" s="28" t="s">
        <v>150</v>
      </c>
      <c r="C192" s="10" t="s">
        <v>21</v>
      </c>
      <c r="D192" s="10" t="s">
        <v>125</v>
      </c>
      <c r="E192" s="29" t="s">
        <v>152</v>
      </c>
      <c r="F192" s="11" t="s">
        <v>138</v>
      </c>
      <c r="G192" s="11" t="s">
        <v>279</v>
      </c>
      <c r="H192" s="24">
        <v>235</v>
      </c>
      <c r="I192" s="24"/>
      <c r="J192" s="24">
        <v>25</v>
      </c>
      <c r="K192" s="30"/>
      <c r="L192" s="31" t="s">
        <v>418</v>
      </c>
      <c r="M192" s="32" t="s">
        <v>575</v>
      </c>
      <c r="N192" s="31" t="s">
        <v>427</v>
      </c>
      <c r="O192" s="33"/>
      <c r="P192" s="34"/>
      <c r="Q192" s="28"/>
      <c r="R192" s="25"/>
      <c r="S192" s="26"/>
    </row>
    <row r="193" spans="1:19" s="27" customFormat="1" ht="30" customHeight="1">
      <c r="A193" s="28">
        <v>129</v>
      </c>
      <c r="B193" s="28" t="s">
        <v>150</v>
      </c>
      <c r="C193" s="10" t="s">
        <v>21</v>
      </c>
      <c r="D193" s="10">
        <v>162</v>
      </c>
      <c r="E193" s="29" t="s">
        <v>152</v>
      </c>
      <c r="F193" s="11" t="s">
        <v>138</v>
      </c>
      <c r="G193" s="11" t="s">
        <v>146</v>
      </c>
      <c r="H193" s="24">
        <v>539</v>
      </c>
      <c r="I193" s="24"/>
      <c r="J193" s="24">
        <v>53</v>
      </c>
      <c r="K193" s="30"/>
      <c r="L193" s="31" t="s">
        <v>419</v>
      </c>
      <c r="M193" s="32" t="s">
        <v>576</v>
      </c>
      <c r="N193" s="31" t="s">
        <v>444</v>
      </c>
      <c r="O193" s="33" t="s">
        <v>577</v>
      </c>
      <c r="P193" s="34" t="s">
        <v>523</v>
      </c>
      <c r="Q193" s="28"/>
      <c r="R193" s="25"/>
      <c r="S193" s="26"/>
    </row>
    <row r="194" spans="1:19" s="27" customFormat="1" ht="30" customHeight="1">
      <c r="A194" s="28">
        <v>130</v>
      </c>
      <c r="B194" s="28" t="s">
        <v>150</v>
      </c>
      <c r="C194" s="10" t="s">
        <v>21</v>
      </c>
      <c r="D194" s="10">
        <v>163</v>
      </c>
      <c r="E194" s="29" t="s">
        <v>152</v>
      </c>
      <c r="F194" s="11" t="s">
        <v>138</v>
      </c>
      <c r="G194" s="11" t="s">
        <v>146</v>
      </c>
      <c r="H194" s="24">
        <v>721</v>
      </c>
      <c r="I194" s="24"/>
      <c r="J194" s="24">
        <v>32</v>
      </c>
      <c r="K194" s="30"/>
      <c r="L194" s="31" t="s">
        <v>420</v>
      </c>
      <c r="M194" s="32" t="s">
        <v>544</v>
      </c>
      <c r="N194" s="31" t="s">
        <v>427</v>
      </c>
      <c r="O194" s="33"/>
      <c r="P194" s="34"/>
      <c r="Q194" s="28"/>
      <c r="R194" s="25"/>
      <c r="S194" s="26"/>
    </row>
    <row r="195" spans="1:19" s="27" customFormat="1" ht="30" customHeight="1">
      <c r="A195" s="28">
        <v>131</v>
      </c>
      <c r="B195" s="28" t="s">
        <v>150</v>
      </c>
      <c r="C195" s="10" t="s">
        <v>21</v>
      </c>
      <c r="D195" s="10" t="s">
        <v>126</v>
      </c>
      <c r="E195" s="29" t="s">
        <v>152</v>
      </c>
      <c r="F195" s="11" t="s">
        <v>142</v>
      </c>
      <c r="G195" s="11" t="s">
        <v>288</v>
      </c>
      <c r="H195" s="24">
        <v>1464</v>
      </c>
      <c r="I195" s="24"/>
      <c r="J195" s="24">
        <v>7</v>
      </c>
      <c r="K195" s="30"/>
      <c r="L195" s="31" t="s">
        <v>421</v>
      </c>
      <c r="M195" s="32" t="s">
        <v>578</v>
      </c>
      <c r="N195" s="31" t="s">
        <v>427</v>
      </c>
      <c r="O195" s="33"/>
      <c r="P195" s="34"/>
      <c r="Q195" s="28"/>
      <c r="R195" s="25"/>
      <c r="S195" s="26"/>
    </row>
    <row r="196" spans="1:19" s="27" customFormat="1" ht="30" customHeight="1">
      <c r="A196" s="28">
        <v>132</v>
      </c>
      <c r="B196" s="28" t="s">
        <v>150</v>
      </c>
      <c r="C196" s="10" t="s">
        <v>21</v>
      </c>
      <c r="D196" s="10" t="s">
        <v>127</v>
      </c>
      <c r="E196" s="29" t="s">
        <v>152</v>
      </c>
      <c r="F196" s="11" t="s">
        <v>137</v>
      </c>
      <c r="G196" s="11" t="s">
        <v>278</v>
      </c>
      <c r="H196" s="24">
        <v>1229</v>
      </c>
      <c r="I196" s="24"/>
      <c r="J196" s="24">
        <v>886</v>
      </c>
      <c r="K196" s="30"/>
      <c r="L196" s="31" t="s">
        <v>328</v>
      </c>
      <c r="M196" s="32" t="s">
        <v>579</v>
      </c>
      <c r="N196" s="31" t="s">
        <v>443</v>
      </c>
      <c r="O196" s="33" t="s">
        <v>580</v>
      </c>
      <c r="P196" s="31" t="s">
        <v>453</v>
      </c>
      <c r="Q196" s="28"/>
      <c r="R196" s="25"/>
      <c r="S196" s="26"/>
    </row>
    <row r="197" spans="1:19" s="27" customFormat="1" ht="30" customHeight="1">
      <c r="A197" s="28">
        <v>133</v>
      </c>
      <c r="B197" s="28" t="s">
        <v>150</v>
      </c>
      <c r="C197" s="10" t="s">
        <v>21</v>
      </c>
      <c r="D197" s="10" t="s">
        <v>128</v>
      </c>
      <c r="E197" s="29" t="s">
        <v>152</v>
      </c>
      <c r="F197" s="11" t="s">
        <v>137</v>
      </c>
      <c r="G197" s="11" t="s">
        <v>278</v>
      </c>
      <c r="H197" s="24">
        <v>1182</v>
      </c>
      <c r="I197" s="24"/>
      <c r="J197" s="24">
        <v>745</v>
      </c>
      <c r="K197" s="30"/>
      <c r="L197" s="31" t="s">
        <v>328</v>
      </c>
      <c r="M197" s="32" t="s">
        <v>579</v>
      </c>
      <c r="N197" s="31" t="s">
        <v>427</v>
      </c>
      <c r="O197" s="33"/>
      <c r="P197" s="34"/>
      <c r="Q197" s="28"/>
      <c r="R197" s="25"/>
      <c r="S197" s="26"/>
    </row>
    <row r="198" spans="1:19" s="27" customFormat="1" ht="30" customHeight="1">
      <c r="A198" s="40">
        <v>134</v>
      </c>
      <c r="B198" s="28" t="s">
        <v>150</v>
      </c>
      <c r="C198" s="10" t="s">
        <v>21</v>
      </c>
      <c r="D198" s="10" t="s">
        <v>129</v>
      </c>
      <c r="E198" s="29" t="s">
        <v>152</v>
      </c>
      <c r="F198" s="11" t="s">
        <v>145</v>
      </c>
      <c r="G198" s="11" t="s">
        <v>285</v>
      </c>
      <c r="H198" s="24">
        <v>225.9</v>
      </c>
      <c r="I198" s="24"/>
      <c r="J198" s="24">
        <v>210</v>
      </c>
      <c r="K198" s="30"/>
      <c r="L198" s="31" t="s">
        <v>347</v>
      </c>
      <c r="M198" s="32"/>
      <c r="N198" s="31" t="s">
        <v>427</v>
      </c>
      <c r="O198" s="33"/>
      <c r="P198" s="34"/>
      <c r="Q198" s="28"/>
      <c r="R198" s="25"/>
      <c r="S198" s="26"/>
    </row>
    <row r="199" spans="1:19" s="27" customFormat="1" ht="30" customHeight="1">
      <c r="A199" s="28">
        <v>135</v>
      </c>
      <c r="B199" s="28" t="s">
        <v>150</v>
      </c>
      <c r="C199" s="10" t="s">
        <v>21</v>
      </c>
      <c r="D199" s="10" t="s">
        <v>130</v>
      </c>
      <c r="E199" s="29" t="s">
        <v>152</v>
      </c>
      <c r="F199" s="11" t="s">
        <v>138</v>
      </c>
      <c r="G199" s="11" t="s">
        <v>285</v>
      </c>
      <c r="H199" s="24">
        <v>290.89999999999998</v>
      </c>
      <c r="I199" s="24"/>
      <c r="J199" s="24">
        <v>246</v>
      </c>
      <c r="K199" s="30"/>
      <c r="L199" s="31" t="s">
        <v>347</v>
      </c>
      <c r="M199" s="32"/>
      <c r="N199" s="31" t="s">
        <v>427</v>
      </c>
      <c r="O199" s="33"/>
      <c r="P199" s="34"/>
      <c r="Q199" s="28"/>
      <c r="R199" s="25"/>
      <c r="S199" s="26"/>
    </row>
    <row r="200" spans="1:19" s="27" customFormat="1" ht="30" customHeight="1">
      <c r="A200" s="28">
        <v>136</v>
      </c>
      <c r="B200" s="28" t="s">
        <v>150</v>
      </c>
      <c r="C200" s="10" t="s">
        <v>21</v>
      </c>
      <c r="D200" s="10" t="s">
        <v>131</v>
      </c>
      <c r="E200" s="29" t="s">
        <v>152</v>
      </c>
      <c r="F200" s="11" t="s">
        <v>138</v>
      </c>
      <c r="G200" s="11" t="s">
        <v>146</v>
      </c>
      <c r="H200" s="24">
        <v>87.4</v>
      </c>
      <c r="I200" s="24"/>
      <c r="J200" s="24">
        <v>61</v>
      </c>
      <c r="K200" s="30"/>
      <c r="L200" s="31" t="s">
        <v>347</v>
      </c>
      <c r="M200" s="32"/>
      <c r="N200" s="31" t="s">
        <v>427</v>
      </c>
      <c r="O200" s="33"/>
      <c r="P200" s="34"/>
      <c r="Q200" s="28"/>
      <c r="R200" s="25"/>
      <c r="S200" s="26"/>
    </row>
    <row r="201" spans="1:19" s="27" customFormat="1" ht="30" customHeight="1">
      <c r="A201" s="40">
        <v>137</v>
      </c>
      <c r="B201" s="28" t="s">
        <v>150</v>
      </c>
      <c r="C201" s="10" t="s">
        <v>21</v>
      </c>
      <c r="D201" s="10" t="s">
        <v>132</v>
      </c>
      <c r="E201" s="29" t="s">
        <v>152</v>
      </c>
      <c r="F201" s="11" t="s">
        <v>138</v>
      </c>
      <c r="G201" s="11" t="s">
        <v>146</v>
      </c>
      <c r="H201" s="24">
        <v>3595</v>
      </c>
      <c r="I201" s="24"/>
      <c r="J201" s="24">
        <v>60</v>
      </c>
      <c r="K201" s="30"/>
      <c r="L201" s="31" t="s">
        <v>446</v>
      </c>
      <c r="M201" s="32" t="s">
        <v>581</v>
      </c>
      <c r="N201" s="31" t="s">
        <v>427</v>
      </c>
      <c r="O201" s="33"/>
      <c r="P201" s="34"/>
      <c r="Q201" s="28"/>
      <c r="R201" s="25"/>
      <c r="S201" s="26"/>
    </row>
    <row r="202" spans="1:19" s="27" customFormat="1" ht="30" customHeight="1">
      <c r="A202" s="28">
        <v>138</v>
      </c>
      <c r="B202" s="28" t="s">
        <v>150</v>
      </c>
      <c r="C202" s="10" t="s">
        <v>21</v>
      </c>
      <c r="D202" s="10" t="s">
        <v>133</v>
      </c>
      <c r="E202" s="29" t="s">
        <v>152</v>
      </c>
      <c r="F202" s="13" t="s">
        <v>139</v>
      </c>
      <c r="G202" s="13" t="s">
        <v>285</v>
      </c>
      <c r="H202" s="24">
        <v>1068</v>
      </c>
      <c r="I202" s="24"/>
      <c r="J202" s="24">
        <v>106</v>
      </c>
      <c r="K202" s="30"/>
      <c r="L202" s="31" t="s">
        <v>422</v>
      </c>
      <c r="M202" s="32"/>
      <c r="N202" s="31" t="s">
        <v>427</v>
      </c>
      <c r="O202" s="33"/>
      <c r="P202" s="34"/>
      <c r="Q202" s="28"/>
      <c r="R202" s="25"/>
      <c r="S202" s="26"/>
    </row>
    <row r="203" spans="1:19" s="27" customFormat="1" ht="30" customHeight="1">
      <c r="A203" s="28">
        <v>139</v>
      </c>
      <c r="B203" s="28" t="s">
        <v>150</v>
      </c>
      <c r="C203" s="10" t="s">
        <v>21</v>
      </c>
      <c r="D203" s="10" t="s">
        <v>134</v>
      </c>
      <c r="E203" s="29" t="s">
        <v>152</v>
      </c>
      <c r="F203" s="13" t="s">
        <v>139</v>
      </c>
      <c r="G203" s="13" t="s">
        <v>285</v>
      </c>
      <c r="H203" s="24">
        <v>3263</v>
      </c>
      <c r="I203" s="24"/>
      <c r="J203" s="24">
        <v>893</v>
      </c>
      <c r="K203" s="30"/>
      <c r="L203" s="31" t="s">
        <v>422</v>
      </c>
      <c r="M203" s="32"/>
      <c r="N203" s="31"/>
      <c r="O203" s="33"/>
      <c r="P203" s="34"/>
      <c r="Q203" s="28"/>
      <c r="R203" s="25"/>
      <c r="S203" s="26"/>
    </row>
    <row r="204" spans="1:19" s="27" customFormat="1" ht="30" customHeight="1">
      <c r="A204" s="28">
        <v>140</v>
      </c>
      <c r="B204" s="28" t="s">
        <v>150</v>
      </c>
      <c r="C204" s="10" t="s">
        <v>21</v>
      </c>
      <c r="D204" s="10" t="s">
        <v>135</v>
      </c>
      <c r="E204" s="29" t="s">
        <v>152</v>
      </c>
      <c r="F204" s="13" t="s">
        <v>139</v>
      </c>
      <c r="G204" s="13" t="s">
        <v>295</v>
      </c>
      <c r="H204" s="24">
        <v>46925</v>
      </c>
      <c r="I204" s="24"/>
      <c r="J204" s="24">
        <v>70</v>
      </c>
      <c r="K204" s="30"/>
      <c r="L204" s="31" t="s">
        <v>422</v>
      </c>
      <c r="M204" s="32"/>
      <c r="N204" s="31"/>
      <c r="O204" s="33"/>
      <c r="P204" s="34"/>
      <c r="Q204" s="28"/>
      <c r="R204" s="25"/>
      <c r="S204" s="26"/>
    </row>
    <row r="205" spans="1:19" s="27" customFormat="1" ht="30" customHeight="1">
      <c r="A205" s="28">
        <v>141</v>
      </c>
      <c r="B205" s="28" t="s">
        <v>150</v>
      </c>
      <c r="C205" s="10" t="s">
        <v>21</v>
      </c>
      <c r="D205" s="10" t="s">
        <v>136</v>
      </c>
      <c r="E205" s="29" t="s">
        <v>152</v>
      </c>
      <c r="F205" s="13" t="s">
        <v>139</v>
      </c>
      <c r="G205" s="13" t="s">
        <v>285</v>
      </c>
      <c r="H205" s="24">
        <v>8</v>
      </c>
      <c r="I205" s="24"/>
      <c r="J205" s="24">
        <v>5</v>
      </c>
      <c r="K205" s="30"/>
      <c r="L205" s="31" t="s">
        <v>347</v>
      </c>
      <c r="M205" s="32"/>
      <c r="N205" s="31"/>
      <c r="O205" s="33"/>
      <c r="P205" s="34"/>
      <c r="Q205" s="28"/>
      <c r="R205" s="25"/>
      <c r="S205" s="26"/>
    </row>
    <row r="206" spans="1:19" ht="30" customHeight="1">
      <c r="A206" s="85" t="s">
        <v>18</v>
      </c>
      <c r="B206" s="85"/>
      <c r="C206" s="85"/>
      <c r="D206" s="38"/>
      <c r="E206" s="85" t="s">
        <v>267</v>
      </c>
      <c r="F206" s="85"/>
      <c r="G206" s="38"/>
      <c r="H206" s="43">
        <f>SUMIF($B$6:$B$205,"메인",H6:H205)</f>
        <v>549873.70000000007</v>
      </c>
      <c r="I206" s="43">
        <f>SUMIF($B$6:$B$205,"메인",I6:I205)</f>
        <v>313709.90000000002</v>
      </c>
      <c r="J206" s="43">
        <f ca="1">SUMIF(B6:J205,"메인",J6:J205)</f>
        <v>7417</v>
      </c>
      <c r="K206" s="44"/>
      <c r="L206" s="45"/>
      <c r="M206" s="22"/>
      <c r="N206" s="46"/>
      <c r="O206" s="47"/>
      <c r="P206" s="48"/>
      <c r="Q206" s="46"/>
      <c r="R206" s="21"/>
      <c r="S206" s="22"/>
    </row>
  </sheetData>
  <autoFilter ref="A5:S206"/>
  <mergeCells count="17">
    <mergeCell ref="A206:C206"/>
    <mergeCell ref="E206:F206"/>
    <mergeCell ref="N4:O4"/>
    <mergeCell ref="K4:K5"/>
    <mergeCell ref="L4:M4"/>
    <mergeCell ref="Q4:Q5"/>
    <mergeCell ref="R4:R5"/>
    <mergeCell ref="S4:S5"/>
    <mergeCell ref="A1:Q1"/>
    <mergeCell ref="A2:I2"/>
    <mergeCell ref="A3:I3"/>
    <mergeCell ref="A4:A5"/>
    <mergeCell ref="B4:B5"/>
    <mergeCell ref="C4:C5"/>
    <mergeCell ref="D4:E4"/>
    <mergeCell ref="H4:J4"/>
    <mergeCell ref="F4:G4"/>
  </mergeCells>
  <phoneticPr fontId="6" type="noConversion"/>
  <pageMargins left="0.78740157480314965" right="0.31496062992125984" top="0.55118110236220474" bottom="0.47244094488188981" header="0.31496062992125984" footer="0.19685039370078741"/>
  <pageSetup paperSize="9" scale="56" fitToHeight="0" orientation="landscape" r:id="rId1"/>
  <headerFooter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R257"/>
  <sheetViews>
    <sheetView topLeftCell="A12" zoomScale="85" zoomScaleNormal="85" workbookViewId="0">
      <selection activeCell="E24" sqref="E24"/>
    </sheetView>
  </sheetViews>
  <sheetFormatPr defaultRowHeight="30" customHeight="1"/>
  <cols>
    <col min="1" max="1" width="5.375" customWidth="1"/>
    <col min="2" max="2" width="8.75" customWidth="1"/>
    <col min="3" max="4" width="9.875" customWidth="1"/>
    <col min="5" max="5" width="15.5" customWidth="1"/>
    <col min="6" max="6" width="48.5" customWidth="1"/>
    <col min="7" max="7" width="13.5" bestFit="1" customWidth="1"/>
    <col min="8" max="8" width="7.625" customWidth="1"/>
    <col min="9" max="9" width="4.25" customWidth="1"/>
    <col min="10" max="10" width="10.125" customWidth="1"/>
    <col min="11" max="11" width="16" customWidth="1"/>
    <col min="12" max="12" width="12.625" customWidth="1"/>
    <col min="13" max="13" width="9.125" bestFit="1" customWidth="1"/>
    <col min="14" max="14" width="31.125" customWidth="1"/>
    <col min="15" max="15" width="16" bestFit="1" customWidth="1"/>
    <col min="16" max="16" width="24.125" customWidth="1"/>
    <col min="17" max="17" width="12.125" customWidth="1"/>
    <col min="18" max="18" width="11" customWidth="1"/>
  </cols>
  <sheetData>
    <row r="1" spans="1:18" ht="30" customHeight="1">
      <c r="A1" s="97" t="s">
        <v>648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18" ht="30" customHeight="1">
      <c r="A2" s="82" t="s">
        <v>649</v>
      </c>
      <c r="B2" s="82"/>
      <c r="C2" s="82"/>
      <c r="D2" s="82"/>
      <c r="E2" s="82"/>
      <c r="F2" s="82"/>
      <c r="G2" s="82"/>
      <c r="H2" s="82"/>
      <c r="I2" s="82"/>
      <c r="J2" s="98"/>
      <c r="K2" s="98"/>
      <c r="L2" s="98"/>
      <c r="M2" s="98"/>
      <c r="N2" s="99"/>
      <c r="O2" s="99"/>
      <c r="P2" s="100"/>
      <c r="Q2" s="100"/>
      <c r="R2" s="100"/>
    </row>
    <row r="3" spans="1:18" ht="30" customHeight="1">
      <c r="A3" s="82" t="s">
        <v>650</v>
      </c>
      <c r="B3" s="82"/>
      <c r="C3" s="82"/>
      <c r="D3" s="82"/>
      <c r="E3" s="82"/>
      <c r="F3" s="82"/>
      <c r="G3" s="82"/>
      <c r="H3" s="82"/>
      <c r="I3" s="82"/>
      <c r="J3" s="101"/>
      <c r="K3" s="101"/>
      <c r="L3" s="101"/>
      <c r="M3" s="101"/>
      <c r="N3" s="99"/>
      <c r="O3" s="99"/>
      <c r="P3" s="102"/>
      <c r="Q3" s="102"/>
      <c r="R3" s="102"/>
    </row>
    <row r="4" spans="1:18" ht="30" customHeight="1">
      <c r="A4" s="103" t="s">
        <v>651</v>
      </c>
      <c r="B4" s="103" t="s">
        <v>652</v>
      </c>
      <c r="C4" s="104" t="s">
        <v>653</v>
      </c>
      <c r="D4" s="104"/>
      <c r="E4" s="103" t="s">
        <v>654</v>
      </c>
      <c r="F4" s="105" t="s">
        <v>655</v>
      </c>
      <c r="G4" s="103" t="s">
        <v>656</v>
      </c>
      <c r="H4" s="106" t="s">
        <v>657</v>
      </c>
      <c r="I4" s="105" t="s">
        <v>658</v>
      </c>
      <c r="J4" s="103" t="s">
        <v>659</v>
      </c>
      <c r="K4" s="103" t="s">
        <v>660</v>
      </c>
      <c r="L4" s="103"/>
      <c r="M4" s="103" t="s">
        <v>661</v>
      </c>
      <c r="N4" s="103"/>
      <c r="O4" s="107" t="s">
        <v>662</v>
      </c>
      <c r="P4" s="107"/>
      <c r="Q4" s="107"/>
      <c r="R4" s="108" t="s">
        <v>663</v>
      </c>
    </row>
    <row r="5" spans="1:18" ht="30" customHeight="1">
      <c r="A5" s="103"/>
      <c r="B5" s="103"/>
      <c r="C5" s="109" t="s">
        <v>664</v>
      </c>
      <c r="D5" s="109" t="s">
        <v>665</v>
      </c>
      <c r="E5" s="103"/>
      <c r="F5" s="105"/>
      <c r="G5" s="103"/>
      <c r="H5" s="106"/>
      <c r="I5" s="105"/>
      <c r="J5" s="110"/>
      <c r="K5" s="111" t="s">
        <v>666</v>
      </c>
      <c r="L5" s="111" t="s">
        <v>667</v>
      </c>
      <c r="M5" s="111" t="s">
        <v>668</v>
      </c>
      <c r="N5" s="111" t="s">
        <v>669</v>
      </c>
      <c r="O5" s="112" t="s">
        <v>666</v>
      </c>
      <c r="P5" s="112" t="s">
        <v>670</v>
      </c>
      <c r="Q5" s="112" t="s">
        <v>671</v>
      </c>
      <c r="R5" s="108"/>
    </row>
    <row r="6" spans="1:18" ht="30" customHeight="1">
      <c r="A6" s="113">
        <v>1</v>
      </c>
      <c r="B6" s="10" t="s">
        <v>21</v>
      </c>
      <c r="C6" s="10">
        <v>166</v>
      </c>
      <c r="D6" s="10">
        <v>166</v>
      </c>
      <c r="E6" s="60" t="s">
        <v>672</v>
      </c>
      <c r="F6" s="60" t="s">
        <v>673</v>
      </c>
      <c r="G6" s="60"/>
      <c r="H6" s="114">
        <f xml:space="preserve">
(0.8*6.1)+(2.3*7.7)+(5.3*8.7)+(1.9*6.1)</f>
        <v>80.289999999999992</v>
      </c>
      <c r="I6" s="60" t="s">
        <v>674</v>
      </c>
      <c r="J6" s="115"/>
      <c r="K6" s="115" t="s">
        <v>675</v>
      </c>
      <c r="L6" s="63"/>
      <c r="M6" s="31" t="s">
        <v>676</v>
      </c>
      <c r="N6" s="116" t="s">
        <v>677</v>
      </c>
      <c r="O6" s="31"/>
      <c r="P6" s="33"/>
      <c r="Q6" s="31"/>
      <c r="R6" s="60" t="s">
        <v>678</v>
      </c>
    </row>
    <row r="7" spans="1:18" ht="30" customHeight="1">
      <c r="A7" s="113">
        <v>2</v>
      </c>
      <c r="B7" s="10" t="s">
        <v>21</v>
      </c>
      <c r="C7" s="10">
        <v>166</v>
      </c>
      <c r="D7" s="10">
        <v>166</v>
      </c>
      <c r="E7" s="60" t="s">
        <v>679</v>
      </c>
      <c r="F7" s="60" t="s">
        <v>680</v>
      </c>
      <c r="G7" s="60"/>
      <c r="H7" s="114">
        <f>2.6*3.2</f>
        <v>8.32</v>
      </c>
      <c r="I7" s="60" t="s">
        <v>674</v>
      </c>
      <c r="J7" s="115"/>
      <c r="K7" s="115" t="s">
        <v>675</v>
      </c>
      <c r="L7" s="63"/>
      <c r="M7" s="31" t="s">
        <v>676</v>
      </c>
      <c r="N7" s="116" t="s">
        <v>677</v>
      </c>
      <c r="O7" s="31"/>
      <c r="P7" s="33"/>
      <c r="Q7" s="31"/>
      <c r="R7" s="60" t="s">
        <v>678</v>
      </c>
    </row>
    <row r="8" spans="1:18" ht="30" customHeight="1">
      <c r="A8" s="113">
        <v>3</v>
      </c>
      <c r="B8" s="10" t="s">
        <v>21</v>
      </c>
      <c r="C8" s="10">
        <v>166</v>
      </c>
      <c r="D8" s="10">
        <v>166</v>
      </c>
      <c r="E8" s="60" t="s">
        <v>681</v>
      </c>
      <c r="F8" s="60" t="s">
        <v>682</v>
      </c>
      <c r="G8" s="60"/>
      <c r="H8" s="114">
        <f>2.9*2.3</f>
        <v>6.669999999999999</v>
      </c>
      <c r="I8" s="60" t="s">
        <v>674</v>
      </c>
      <c r="J8" s="115"/>
      <c r="K8" s="115" t="s">
        <v>675</v>
      </c>
      <c r="L8" s="63"/>
      <c r="M8" s="31" t="s">
        <v>676</v>
      </c>
      <c r="N8" s="116" t="s">
        <v>677</v>
      </c>
      <c r="O8" s="31"/>
      <c r="P8" s="33"/>
      <c r="Q8" s="31"/>
      <c r="R8" s="60" t="s">
        <v>678</v>
      </c>
    </row>
    <row r="9" spans="1:18" ht="30" customHeight="1">
      <c r="A9" s="113">
        <v>4</v>
      </c>
      <c r="B9" s="10" t="s">
        <v>21</v>
      </c>
      <c r="C9" s="10">
        <v>166</v>
      </c>
      <c r="D9" s="10">
        <v>166</v>
      </c>
      <c r="E9" s="60" t="s">
        <v>683</v>
      </c>
      <c r="F9" s="60" t="s">
        <v>684</v>
      </c>
      <c r="G9" s="60"/>
      <c r="H9" s="114">
        <v>10.3</v>
      </c>
      <c r="I9" s="60" t="s">
        <v>674</v>
      </c>
      <c r="J9" s="115"/>
      <c r="K9" s="115" t="s">
        <v>675</v>
      </c>
      <c r="L9" s="63"/>
      <c r="M9" s="31" t="s">
        <v>676</v>
      </c>
      <c r="N9" s="116" t="s">
        <v>677</v>
      </c>
      <c r="O9" s="31"/>
      <c r="P9" s="33"/>
      <c r="Q9" s="31"/>
      <c r="R9" s="60" t="s">
        <v>678</v>
      </c>
    </row>
    <row r="10" spans="1:18" ht="30" customHeight="1">
      <c r="A10" s="113">
        <v>5</v>
      </c>
      <c r="B10" s="10" t="s">
        <v>21</v>
      </c>
      <c r="C10" s="10">
        <v>166</v>
      </c>
      <c r="D10" s="10">
        <v>166</v>
      </c>
      <c r="E10" s="60" t="s">
        <v>685</v>
      </c>
      <c r="F10" s="60" t="s">
        <v>686</v>
      </c>
      <c r="G10" s="60"/>
      <c r="H10" s="114">
        <f>2*2.1</f>
        <v>4.2</v>
      </c>
      <c r="I10" s="60" t="s">
        <v>674</v>
      </c>
      <c r="J10" s="115"/>
      <c r="K10" s="115" t="s">
        <v>675</v>
      </c>
      <c r="L10" s="63"/>
      <c r="M10" s="31" t="s">
        <v>676</v>
      </c>
      <c r="N10" s="116" t="s">
        <v>677</v>
      </c>
      <c r="O10" s="31"/>
      <c r="P10" s="33"/>
      <c r="Q10" s="31"/>
      <c r="R10" s="60" t="s">
        <v>678</v>
      </c>
    </row>
    <row r="11" spans="1:18" ht="30" customHeight="1">
      <c r="A11" s="113">
        <v>6</v>
      </c>
      <c r="B11" s="10" t="s">
        <v>21</v>
      </c>
      <c r="C11" s="10">
        <v>166</v>
      </c>
      <c r="D11" s="10">
        <v>166</v>
      </c>
      <c r="E11" s="60" t="s">
        <v>687</v>
      </c>
      <c r="F11" s="60" t="s">
        <v>688</v>
      </c>
      <c r="G11" s="60"/>
      <c r="H11" s="114">
        <v>900</v>
      </c>
      <c r="I11" s="60" t="s">
        <v>674</v>
      </c>
      <c r="J11" s="115"/>
      <c r="K11" s="115" t="s">
        <v>675</v>
      </c>
      <c r="L11" s="63"/>
      <c r="M11" s="31" t="s">
        <v>676</v>
      </c>
      <c r="N11" s="116" t="s">
        <v>677</v>
      </c>
      <c r="O11" s="31"/>
      <c r="P11" s="33"/>
      <c r="Q11" s="31"/>
      <c r="R11" s="60" t="s">
        <v>678</v>
      </c>
    </row>
    <row r="12" spans="1:18" ht="30" customHeight="1">
      <c r="A12" s="113">
        <v>7</v>
      </c>
      <c r="B12" s="10" t="s">
        <v>21</v>
      </c>
      <c r="C12" s="10">
        <v>166</v>
      </c>
      <c r="D12" s="10">
        <v>166</v>
      </c>
      <c r="E12" s="60" t="s">
        <v>689</v>
      </c>
      <c r="F12" s="60" t="s">
        <v>690</v>
      </c>
      <c r="G12" s="60"/>
      <c r="H12" s="114">
        <v>160</v>
      </c>
      <c r="I12" s="60" t="s">
        <v>674</v>
      </c>
      <c r="J12" s="115"/>
      <c r="K12" s="115" t="s">
        <v>675</v>
      </c>
      <c r="L12" s="63"/>
      <c r="M12" s="31" t="s">
        <v>676</v>
      </c>
      <c r="N12" s="116" t="s">
        <v>677</v>
      </c>
      <c r="O12" s="31"/>
      <c r="P12" s="33"/>
      <c r="Q12" s="31"/>
      <c r="R12" s="60" t="s">
        <v>678</v>
      </c>
    </row>
    <row r="13" spans="1:18" ht="30" customHeight="1">
      <c r="A13" s="113">
        <v>8</v>
      </c>
      <c r="B13" s="10" t="s">
        <v>21</v>
      </c>
      <c r="C13" s="10">
        <v>166</v>
      </c>
      <c r="D13" s="10">
        <v>166</v>
      </c>
      <c r="E13" s="60" t="s">
        <v>691</v>
      </c>
      <c r="F13" s="60" t="s">
        <v>692</v>
      </c>
      <c r="G13" s="60"/>
      <c r="H13" s="114">
        <f>13.3*2.8</f>
        <v>37.24</v>
      </c>
      <c r="I13" s="60" t="s">
        <v>674</v>
      </c>
      <c r="J13" s="115"/>
      <c r="K13" s="115" t="s">
        <v>675</v>
      </c>
      <c r="L13" s="63"/>
      <c r="M13" s="31" t="s">
        <v>676</v>
      </c>
      <c r="N13" s="116" t="s">
        <v>677</v>
      </c>
      <c r="O13" s="31"/>
      <c r="P13" s="33"/>
      <c r="Q13" s="31"/>
      <c r="R13" s="60" t="s">
        <v>678</v>
      </c>
    </row>
    <row r="14" spans="1:18" ht="30" customHeight="1">
      <c r="A14" s="113">
        <v>9</v>
      </c>
      <c r="B14" s="10" t="s">
        <v>21</v>
      </c>
      <c r="C14" s="10">
        <v>166</v>
      </c>
      <c r="D14" s="10">
        <v>166</v>
      </c>
      <c r="E14" s="60" t="s">
        <v>693</v>
      </c>
      <c r="F14" s="60" t="s">
        <v>694</v>
      </c>
      <c r="G14" s="60"/>
      <c r="H14" s="114">
        <v>60</v>
      </c>
      <c r="I14" s="60" t="s">
        <v>674</v>
      </c>
      <c r="J14" s="115"/>
      <c r="K14" s="115" t="s">
        <v>675</v>
      </c>
      <c r="L14" s="63"/>
      <c r="M14" s="31" t="s">
        <v>676</v>
      </c>
      <c r="N14" s="116" t="s">
        <v>677</v>
      </c>
      <c r="O14" s="31"/>
      <c r="P14" s="33"/>
      <c r="Q14" s="31"/>
      <c r="R14" s="60" t="s">
        <v>678</v>
      </c>
    </row>
    <row r="15" spans="1:18" ht="30" customHeight="1">
      <c r="A15" s="113">
        <v>10</v>
      </c>
      <c r="B15" s="10" t="s">
        <v>21</v>
      </c>
      <c r="C15" s="10">
        <v>166</v>
      </c>
      <c r="D15" s="10">
        <v>166</v>
      </c>
      <c r="E15" s="60" t="s">
        <v>695</v>
      </c>
      <c r="F15" s="60" t="s">
        <v>696</v>
      </c>
      <c r="G15" s="60"/>
      <c r="H15" s="117">
        <v>1</v>
      </c>
      <c r="I15" s="60" t="s">
        <v>697</v>
      </c>
      <c r="J15" s="115"/>
      <c r="K15" s="115" t="s">
        <v>675</v>
      </c>
      <c r="L15" s="63"/>
      <c r="M15" s="31" t="s">
        <v>676</v>
      </c>
      <c r="N15" s="116" t="s">
        <v>677</v>
      </c>
      <c r="O15" s="31"/>
      <c r="P15" s="33"/>
      <c r="Q15" s="31"/>
      <c r="R15" s="60" t="s">
        <v>678</v>
      </c>
    </row>
    <row r="16" spans="1:18" ht="30" customHeight="1">
      <c r="A16" s="113">
        <v>11</v>
      </c>
      <c r="B16" s="10" t="s">
        <v>21</v>
      </c>
      <c r="C16" s="10">
        <v>166</v>
      </c>
      <c r="D16" s="10">
        <v>166</v>
      </c>
      <c r="E16" s="60" t="s">
        <v>609</v>
      </c>
      <c r="F16" s="60" t="s">
        <v>698</v>
      </c>
      <c r="G16" s="60"/>
      <c r="H16" s="117">
        <v>32</v>
      </c>
      <c r="I16" s="60" t="s">
        <v>697</v>
      </c>
      <c r="J16" s="115"/>
      <c r="K16" s="115" t="s">
        <v>675</v>
      </c>
      <c r="L16" s="63"/>
      <c r="M16" s="31" t="s">
        <v>676</v>
      </c>
      <c r="N16" s="116" t="s">
        <v>677</v>
      </c>
      <c r="O16" s="31"/>
      <c r="P16" s="33"/>
      <c r="Q16" s="31"/>
      <c r="R16" s="60" t="s">
        <v>678</v>
      </c>
    </row>
    <row r="17" spans="1:18" ht="30" customHeight="1">
      <c r="A17" s="113">
        <v>12</v>
      </c>
      <c r="B17" s="10" t="s">
        <v>21</v>
      </c>
      <c r="C17" s="10">
        <v>166</v>
      </c>
      <c r="D17" s="10">
        <v>166</v>
      </c>
      <c r="E17" s="60" t="s">
        <v>699</v>
      </c>
      <c r="F17" s="60" t="s">
        <v>700</v>
      </c>
      <c r="G17" s="60"/>
      <c r="H17" s="114">
        <f>0.87*45</f>
        <v>39.15</v>
      </c>
      <c r="I17" s="60" t="s">
        <v>674</v>
      </c>
      <c r="J17" s="115"/>
      <c r="K17" s="115" t="s">
        <v>675</v>
      </c>
      <c r="L17" s="63"/>
      <c r="M17" s="31" t="s">
        <v>676</v>
      </c>
      <c r="N17" s="116" t="s">
        <v>677</v>
      </c>
      <c r="O17" s="31"/>
      <c r="P17" s="33"/>
      <c r="Q17" s="31"/>
      <c r="R17" s="60" t="s">
        <v>678</v>
      </c>
    </row>
    <row r="18" spans="1:18" ht="30" customHeight="1">
      <c r="A18" s="113">
        <v>13</v>
      </c>
      <c r="B18" s="10" t="s">
        <v>21</v>
      </c>
      <c r="C18" s="10">
        <v>166</v>
      </c>
      <c r="D18" s="10">
        <v>166</v>
      </c>
      <c r="E18" s="60" t="s">
        <v>701</v>
      </c>
      <c r="F18" s="60" t="s">
        <v>702</v>
      </c>
      <c r="G18" s="60"/>
      <c r="H18" s="118">
        <v>29.5</v>
      </c>
      <c r="I18" s="60" t="s">
        <v>703</v>
      </c>
      <c r="J18" s="115"/>
      <c r="K18" s="115" t="s">
        <v>675</v>
      </c>
      <c r="L18" s="63"/>
      <c r="M18" s="31" t="s">
        <v>676</v>
      </c>
      <c r="N18" s="116" t="s">
        <v>677</v>
      </c>
      <c r="O18" s="31"/>
      <c r="P18" s="33"/>
      <c r="Q18" s="31"/>
      <c r="R18" s="60" t="s">
        <v>678</v>
      </c>
    </row>
    <row r="19" spans="1:18" ht="30" customHeight="1">
      <c r="A19" s="113">
        <v>14</v>
      </c>
      <c r="B19" s="10" t="s">
        <v>21</v>
      </c>
      <c r="C19" s="10">
        <v>166</v>
      </c>
      <c r="D19" s="10">
        <v>166</v>
      </c>
      <c r="E19" s="60" t="s">
        <v>704</v>
      </c>
      <c r="F19" s="60" t="s">
        <v>705</v>
      </c>
      <c r="G19" s="60"/>
      <c r="H19" s="118">
        <v>86.5</v>
      </c>
      <c r="I19" s="60" t="s">
        <v>703</v>
      </c>
      <c r="J19" s="115"/>
      <c r="K19" s="115" t="s">
        <v>675</v>
      </c>
      <c r="L19" s="63"/>
      <c r="M19" s="31" t="s">
        <v>676</v>
      </c>
      <c r="N19" s="116" t="s">
        <v>677</v>
      </c>
      <c r="O19" s="31"/>
      <c r="P19" s="33"/>
      <c r="Q19" s="31"/>
      <c r="R19" s="60" t="s">
        <v>678</v>
      </c>
    </row>
    <row r="20" spans="1:18" ht="30" customHeight="1">
      <c r="A20" s="113">
        <v>15</v>
      </c>
      <c r="B20" s="10" t="s">
        <v>21</v>
      </c>
      <c r="C20" s="10">
        <v>166</v>
      </c>
      <c r="D20" s="10">
        <v>166</v>
      </c>
      <c r="E20" s="60" t="s">
        <v>706</v>
      </c>
      <c r="F20" s="60" t="s">
        <v>707</v>
      </c>
      <c r="G20" s="60"/>
      <c r="H20" s="119">
        <v>2</v>
      </c>
      <c r="I20" s="60" t="s">
        <v>697</v>
      </c>
      <c r="J20" s="115"/>
      <c r="K20" s="115" t="s">
        <v>675</v>
      </c>
      <c r="L20" s="63"/>
      <c r="M20" s="31" t="s">
        <v>676</v>
      </c>
      <c r="N20" s="116" t="s">
        <v>677</v>
      </c>
      <c r="O20" s="31"/>
      <c r="P20" s="33"/>
      <c r="Q20" s="31"/>
      <c r="R20" s="60" t="s">
        <v>678</v>
      </c>
    </row>
    <row r="21" spans="1:18" ht="30" customHeight="1">
      <c r="A21" s="113">
        <v>16</v>
      </c>
      <c r="B21" s="10" t="s">
        <v>21</v>
      </c>
      <c r="C21" s="10">
        <v>166</v>
      </c>
      <c r="D21" s="10">
        <v>166</v>
      </c>
      <c r="E21" s="60" t="s">
        <v>708</v>
      </c>
      <c r="F21" s="60" t="s">
        <v>709</v>
      </c>
      <c r="G21" s="60"/>
      <c r="H21" s="119">
        <v>1</v>
      </c>
      <c r="I21" s="60" t="s">
        <v>697</v>
      </c>
      <c r="J21" s="115"/>
      <c r="K21" s="115" t="s">
        <v>675</v>
      </c>
      <c r="L21" s="63"/>
      <c r="M21" s="31" t="s">
        <v>676</v>
      </c>
      <c r="N21" s="116" t="s">
        <v>677</v>
      </c>
      <c r="O21" s="31"/>
      <c r="P21" s="33"/>
      <c r="Q21" s="31"/>
      <c r="R21" s="60" t="s">
        <v>678</v>
      </c>
    </row>
    <row r="22" spans="1:18" ht="30" customHeight="1">
      <c r="A22" s="113">
        <v>17</v>
      </c>
      <c r="B22" s="10" t="s">
        <v>21</v>
      </c>
      <c r="C22" s="10">
        <v>166</v>
      </c>
      <c r="D22" s="10">
        <v>166</v>
      </c>
      <c r="E22" s="60" t="s">
        <v>710</v>
      </c>
      <c r="F22" s="60" t="s">
        <v>711</v>
      </c>
      <c r="G22" s="60"/>
      <c r="H22" s="119">
        <v>1</v>
      </c>
      <c r="I22" s="60" t="s">
        <v>712</v>
      </c>
      <c r="J22" s="115"/>
      <c r="K22" s="115" t="s">
        <v>675</v>
      </c>
      <c r="L22" s="63"/>
      <c r="M22" s="31" t="s">
        <v>676</v>
      </c>
      <c r="N22" s="116" t="s">
        <v>677</v>
      </c>
      <c r="O22" s="31"/>
      <c r="P22" s="33"/>
      <c r="Q22" s="31"/>
      <c r="R22" s="60" t="s">
        <v>678</v>
      </c>
    </row>
    <row r="23" spans="1:18" ht="30" customHeight="1">
      <c r="A23" s="113">
        <v>18</v>
      </c>
      <c r="B23" s="10" t="s">
        <v>21</v>
      </c>
      <c r="C23" s="10">
        <v>166</v>
      </c>
      <c r="D23" s="10">
        <v>166</v>
      </c>
      <c r="E23" s="60" t="s">
        <v>713</v>
      </c>
      <c r="F23" s="60" t="s">
        <v>714</v>
      </c>
      <c r="G23" s="60"/>
      <c r="H23" s="119">
        <v>1</v>
      </c>
      <c r="I23" s="60" t="s">
        <v>697</v>
      </c>
      <c r="J23" s="115"/>
      <c r="K23" s="115" t="s">
        <v>675</v>
      </c>
      <c r="L23" s="63"/>
      <c r="M23" s="31" t="s">
        <v>676</v>
      </c>
      <c r="N23" s="116" t="s">
        <v>677</v>
      </c>
      <c r="O23" s="31"/>
      <c r="P23" s="33"/>
      <c r="Q23" s="31"/>
      <c r="R23" s="60" t="s">
        <v>678</v>
      </c>
    </row>
    <row r="24" spans="1:18" ht="30" customHeight="1">
      <c r="A24" s="113">
        <v>19</v>
      </c>
      <c r="B24" s="10" t="s">
        <v>21</v>
      </c>
      <c r="C24" s="10">
        <v>166</v>
      </c>
      <c r="D24" s="10">
        <v>166</v>
      </c>
      <c r="E24" s="60" t="s">
        <v>715</v>
      </c>
      <c r="F24" s="60" t="s">
        <v>716</v>
      </c>
      <c r="G24" s="60"/>
      <c r="H24" s="119">
        <v>1</v>
      </c>
      <c r="I24" s="60" t="s">
        <v>697</v>
      </c>
      <c r="J24" s="115"/>
      <c r="K24" s="115" t="s">
        <v>675</v>
      </c>
      <c r="L24" s="63"/>
      <c r="M24" s="31" t="s">
        <v>676</v>
      </c>
      <c r="N24" s="116" t="s">
        <v>677</v>
      </c>
      <c r="O24" s="31"/>
      <c r="P24" s="33"/>
      <c r="Q24" s="31"/>
      <c r="R24" s="60" t="s">
        <v>678</v>
      </c>
    </row>
    <row r="25" spans="1:18" ht="30" customHeight="1">
      <c r="A25" s="113">
        <v>20</v>
      </c>
      <c r="B25" s="10" t="s">
        <v>21</v>
      </c>
      <c r="C25" s="10">
        <v>166</v>
      </c>
      <c r="D25" s="10">
        <v>166</v>
      </c>
      <c r="E25" s="60" t="s">
        <v>717</v>
      </c>
      <c r="F25" s="60" t="s">
        <v>718</v>
      </c>
      <c r="G25" s="60"/>
      <c r="H25" s="119">
        <v>5</v>
      </c>
      <c r="I25" s="60" t="s">
        <v>719</v>
      </c>
      <c r="J25" s="115"/>
      <c r="K25" s="115" t="s">
        <v>675</v>
      </c>
      <c r="L25" s="63"/>
      <c r="M25" s="31" t="s">
        <v>676</v>
      </c>
      <c r="N25" s="116" t="s">
        <v>677</v>
      </c>
      <c r="O25" s="31"/>
      <c r="P25" s="33"/>
      <c r="Q25" s="31"/>
      <c r="R25" s="60" t="s">
        <v>678</v>
      </c>
    </row>
    <row r="26" spans="1:18" ht="30" customHeight="1">
      <c r="A26" s="113">
        <v>21</v>
      </c>
      <c r="B26" s="10" t="s">
        <v>21</v>
      </c>
      <c r="C26" s="10">
        <v>166</v>
      </c>
      <c r="D26" s="10">
        <v>166</v>
      </c>
      <c r="E26" s="60" t="s">
        <v>720</v>
      </c>
      <c r="F26" s="60" t="s">
        <v>721</v>
      </c>
      <c r="G26" s="60"/>
      <c r="H26" s="119">
        <v>1</v>
      </c>
      <c r="I26" s="60" t="s">
        <v>697</v>
      </c>
      <c r="J26" s="115"/>
      <c r="K26" s="115" t="s">
        <v>675</v>
      </c>
      <c r="L26" s="63"/>
      <c r="M26" s="31" t="s">
        <v>676</v>
      </c>
      <c r="N26" s="116" t="s">
        <v>677</v>
      </c>
      <c r="O26" s="31"/>
      <c r="P26" s="33"/>
      <c r="Q26" s="31"/>
      <c r="R26" s="60" t="s">
        <v>678</v>
      </c>
    </row>
    <row r="27" spans="1:18" ht="30" customHeight="1">
      <c r="A27" s="113">
        <v>22</v>
      </c>
      <c r="B27" s="10" t="s">
        <v>21</v>
      </c>
      <c r="C27" s="10">
        <v>166</v>
      </c>
      <c r="D27" s="10">
        <v>166</v>
      </c>
      <c r="E27" s="60" t="s">
        <v>722</v>
      </c>
      <c r="F27" s="60" t="s">
        <v>723</v>
      </c>
      <c r="G27" s="60"/>
      <c r="H27" s="119">
        <v>1</v>
      </c>
      <c r="I27" s="60" t="s">
        <v>697</v>
      </c>
      <c r="J27" s="115"/>
      <c r="K27" s="115" t="s">
        <v>675</v>
      </c>
      <c r="L27" s="63"/>
      <c r="M27" s="31" t="s">
        <v>676</v>
      </c>
      <c r="N27" s="116" t="s">
        <v>677</v>
      </c>
      <c r="O27" s="31"/>
      <c r="P27" s="33"/>
      <c r="Q27" s="31"/>
      <c r="R27" s="60" t="s">
        <v>678</v>
      </c>
    </row>
    <row r="28" spans="1:18" ht="30" customHeight="1">
      <c r="A28" s="113">
        <v>23</v>
      </c>
      <c r="B28" s="10" t="s">
        <v>21</v>
      </c>
      <c r="C28" s="10">
        <v>166</v>
      </c>
      <c r="D28" s="10">
        <v>166</v>
      </c>
      <c r="E28" s="60" t="s">
        <v>724</v>
      </c>
      <c r="F28" s="60" t="s">
        <v>725</v>
      </c>
      <c r="G28" s="60"/>
      <c r="H28" s="119">
        <v>1</v>
      </c>
      <c r="I28" s="60" t="s">
        <v>697</v>
      </c>
      <c r="J28" s="115"/>
      <c r="K28" s="115" t="s">
        <v>675</v>
      </c>
      <c r="L28" s="63"/>
      <c r="M28" s="31" t="s">
        <v>676</v>
      </c>
      <c r="N28" s="116" t="s">
        <v>677</v>
      </c>
      <c r="O28" s="31"/>
      <c r="P28" s="33"/>
      <c r="Q28" s="31"/>
      <c r="R28" s="60" t="s">
        <v>678</v>
      </c>
    </row>
    <row r="29" spans="1:18" ht="30" customHeight="1">
      <c r="A29" s="113">
        <v>24</v>
      </c>
      <c r="B29" s="60" t="s">
        <v>726</v>
      </c>
      <c r="C29" s="10" t="s">
        <v>34</v>
      </c>
      <c r="D29" s="10" t="s">
        <v>34</v>
      </c>
      <c r="E29" s="60" t="s">
        <v>727</v>
      </c>
      <c r="F29" s="60" t="s">
        <v>728</v>
      </c>
      <c r="G29" s="60"/>
      <c r="H29" s="117">
        <v>6</v>
      </c>
      <c r="I29" s="60" t="s">
        <v>729</v>
      </c>
      <c r="J29" s="115"/>
      <c r="K29" s="115"/>
      <c r="L29" s="63"/>
      <c r="M29" s="31" t="s">
        <v>676</v>
      </c>
      <c r="N29" s="116" t="s">
        <v>677</v>
      </c>
      <c r="O29" s="31"/>
      <c r="P29" s="33"/>
      <c r="Q29" s="31"/>
      <c r="R29" s="60"/>
    </row>
    <row r="30" spans="1:18" ht="30" customHeight="1">
      <c r="A30" s="113">
        <v>25</v>
      </c>
      <c r="B30" s="10" t="s">
        <v>21</v>
      </c>
      <c r="C30" s="10">
        <v>167</v>
      </c>
      <c r="D30" s="10">
        <v>167</v>
      </c>
      <c r="E30" s="60" t="s">
        <v>730</v>
      </c>
      <c r="F30" s="60" t="s">
        <v>731</v>
      </c>
      <c r="G30" s="60"/>
      <c r="H30" s="114">
        <f xml:space="preserve">
(28.95*7.8)+(3.63*1.6)</f>
        <v>231.61799999999999</v>
      </c>
      <c r="I30" s="60" t="s">
        <v>674</v>
      </c>
      <c r="J30" s="115"/>
      <c r="K30" s="115"/>
      <c r="L30" s="63"/>
      <c r="M30" s="31" t="s">
        <v>732</v>
      </c>
      <c r="N30" s="116" t="s">
        <v>733</v>
      </c>
      <c r="O30" s="31"/>
      <c r="P30" s="33"/>
      <c r="Q30" s="31"/>
      <c r="R30" s="60"/>
    </row>
    <row r="31" spans="1:18" ht="30" customHeight="1">
      <c r="A31" s="113">
        <v>26</v>
      </c>
      <c r="B31" s="10" t="s">
        <v>21</v>
      </c>
      <c r="C31" s="10">
        <v>167</v>
      </c>
      <c r="D31" s="10">
        <v>167</v>
      </c>
      <c r="E31" s="60" t="s">
        <v>734</v>
      </c>
      <c r="F31" s="60" t="s">
        <v>735</v>
      </c>
      <c r="G31" s="60"/>
      <c r="H31" s="114">
        <v>390.48</v>
      </c>
      <c r="I31" s="60" t="s">
        <v>674</v>
      </c>
      <c r="J31" s="115"/>
      <c r="K31" s="115"/>
      <c r="L31" s="63"/>
      <c r="M31" s="31" t="s">
        <v>732</v>
      </c>
      <c r="N31" s="116" t="s">
        <v>733</v>
      </c>
      <c r="O31" s="31"/>
      <c r="P31" s="33"/>
      <c r="Q31" s="31"/>
      <c r="R31" s="60"/>
    </row>
    <row r="32" spans="1:18" ht="30" customHeight="1">
      <c r="A32" s="113">
        <v>27</v>
      </c>
      <c r="B32" s="10" t="s">
        <v>21</v>
      </c>
      <c r="C32" s="10">
        <v>167</v>
      </c>
      <c r="D32" s="10">
        <v>167</v>
      </c>
      <c r="E32" s="60" t="s">
        <v>736</v>
      </c>
      <c r="F32" s="60" t="s">
        <v>737</v>
      </c>
      <c r="G32" s="60"/>
      <c r="H32" s="114">
        <v>6.6</v>
      </c>
      <c r="I32" s="60" t="s">
        <v>674</v>
      </c>
      <c r="J32" s="115"/>
      <c r="K32" s="115"/>
      <c r="L32" s="63"/>
      <c r="M32" s="31" t="s">
        <v>732</v>
      </c>
      <c r="N32" s="116" t="s">
        <v>733</v>
      </c>
      <c r="O32" s="31"/>
      <c r="P32" s="33"/>
      <c r="Q32" s="31"/>
      <c r="R32" s="60"/>
    </row>
    <row r="33" spans="1:18" ht="30" customHeight="1">
      <c r="A33" s="113">
        <v>28</v>
      </c>
      <c r="B33" s="10" t="s">
        <v>21</v>
      </c>
      <c r="C33" s="10">
        <v>167</v>
      </c>
      <c r="D33" s="10">
        <v>167</v>
      </c>
      <c r="E33" s="60" t="s">
        <v>738</v>
      </c>
      <c r="F33" s="60" t="s">
        <v>739</v>
      </c>
      <c r="G33" s="60"/>
      <c r="H33" s="114">
        <f>3.57*1.6</f>
        <v>5.7119999999999997</v>
      </c>
      <c r="I33" s="60" t="s">
        <v>674</v>
      </c>
      <c r="J33" s="115"/>
      <c r="K33" s="115"/>
      <c r="L33" s="63"/>
      <c r="M33" s="31" t="s">
        <v>732</v>
      </c>
      <c r="N33" s="116" t="s">
        <v>733</v>
      </c>
      <c r="O33" s="31"/>
      <c r="P33" s="33"/>
      <c r="Q33" s="31"/>
      <c r="R33" s="60"/>
    </row>
    <row r="34" spans="1:18" ht="30" customHeight="1">
      <c r="A34" s="113">
        <v>29</v>
      </c>
      <c r="B34" s="10" t="s">
        <v>21</v>
      </c>
      <c r="C34" s="10">
        <v>167</v>
      </c>
      <c r="D34" s="10">
        <v>167</v>
      </c>
      <c r="E34" s="60" t="s">
        <v>740</v>
      </c>
      <c r="F34" s="60" t="s">
        <v>741</v>
      </c>
      <c r="G34" s="60"/>
      <c r="H34" s="117">
        <v>1</v>
      </c>
      <c r="I34" s="60" t="s">
        <v>697</v>
      </c>
      <c r="J34" s="115"/>
      <c r="K34" s="115"/>
      <c r="L34" s="63"/>
      <c r="M34" s="31" t="s">
        <v>732</v>
      </c>
      <c r="N34" s="116" t="s">
        <v>733</v>
      </c>
      <c r="O34" s="31"/>
      <c r="P34" s="33"/>
      <c r="Q34" s="31"/>
      <c r="R34" s="60"/>
    </row>
    <row r="35" spans="1:18" ht="30" customHeight="1">
      <c r="A35" s="113">
        <v>30</v>
      </c>
      <c r="B35" s="10" t="s">
        <v>21</v>
      </c>
      <c r="C35" s="10">
        <v>167</v>
      </c>
      <c r="D35" s="10">
        <v>167</v>
      </c>
      <c r="E35" s="60" t="s">
        <v>742</v>
      </c>
      <c r="F35" s="60" t="s">
        <v>743</v>
      </c>
      <c r="G35" s="60"/>
      <c r="H35" s="117">
        <v>2</v>
      </c>
      <c r="I35" s="60" t="s">
        <v>697</v>
      </c>
      <c r="J35" s="115"/>
      <c r="K35" s="115"/>
      <c r="L35" s="63"/>
      <c r="M35" s="31" t="s">
        <v>732</v>
      </c>
      <c r="N35" s="116" t="s">
        <v>733</v>
      </c>
      <c r="O35" s="31"/>
      <c r="P35" s="33"/>
      <c r="Q35" s="31"/>
      <c r="R35" s="60"/>
    </row>
    <row r="36" spans="1:18" ht="30" customHeight="1">
      <c r="A36" s="113">
        <v>31</v>
      </c>
      <c r="B36" s="10" t="s">
        <v>21</v>
      </c>
      <c r="C36" s="10">
        <v>167</v>
      </c>
      <c r="D36" s="10">
        <v>167</v>
      </c>
      <c r="E36" s="60" t="s">
        <v>681</v>
      </c>
      <c r="F36" s="60" t="s">
        <v>744</v>
      </c>
      <c r="G36" s="60"/>
      <c r="H36" s="114">
        <f>15.5*1.8</f>
        <v>27.900000000000002</v>
      </c>
      <c r="I36" s="60" t="s">
        <v>674</v>
      </c>
      <c r="J36" s="115"/>
      <c r="K36" s="115"/>
      <c r="L36" s="63"/>
      <c r="M36" s="31" t="s">
        <v>732</v>
      </c>
      <c r="N36" s="116" t="s">
        <v>733</v>
      </c>
      <c r="O36" s="31"/>
      <c r="P36" s="33"/>
      <c r="Q36" s="31"/>
      <c r="R36" s="60"/>
    </row>
    <row r="37" spans="1:18" ht="30" customHeight="1">
      <c r="A37" s="113">
        <v>32</v>
      </c>
      <c r="B37" s="10" t="s">
        <v>21</v>
      </c>
      <c r="C37" s="10">
        <v>167</v>
      </c>
      <c r="D37" s="10">
        <v>167</v>
      </c>
      <c r="E37" s="60" t="s">
        <v>745</v>
      </c>
      <c r="F37" s="60" t="s">
        <v>746</v>
      </c>
      <c r="G37" s="60"/>
      <c r="H37" s="114">
        <f>6.6*6.6</f>
        <v>43.559999999999995</v>
      </c>
      <c r="I37" s="60" t="s">
        <v>674</v>
      </c>
      <c r="J37" s="115"/>
      <c r="K37" s="115"/>
      <c r="L37" s="63"/>
      <c r="M37" s="31" t="s">
        <v>732</v>
      </c>
      <c r="N37" s="116" t="s">
        <v>733</v>
      </c>
      <c r="O37" s="31"/>
      <c r="P37" s="33"/>
      <c r="Q37" s="31"/>
      <c r="R37" s="60"/>
    </row>
    <row r="38" spans="1:18" ht="30" customHeight="1">
      <c r="A38" s="113">
        <v>33</v>
      </c>
      <c r="B38" s="10" t="s">
        <v>21</v>
      </c>
      <c r="C38" s="10">
        <v>167</v>
      </c>
      <c r="D38" s="10">
        <v>167</v>
      </c>
      <c r="E38" s="60" t="s">
        <v>747</v>
      </c>
      <c r="F38" s="60" t="s">
        <v>748</v>
      </c>
      <c r="G38" s="60"/>
      <c r="H38" s="114">
        <f>7.5*3.7</f>
        <v>27.75</v>
      </c>
      <c r="I38" s="60" t="s">
        <v>674</v>
      </c>
      <c r="J38" s="115"/>
      <c r="K38" s="115"/>
      <c r="L38" s="63"/>
      <c r="M38" s="31" t="s">
        <v>732</v>
      </c>
      <c r="N38" s="116" t="s">
        <v>733</v>
      </c>
      <c r="O38" s="31"/>
      <c r="P38" s="33"/>
      <c r="Q38" s="31"/>
      <c r="R38" s="60"/>
    </row>
    <row r="39" spans="1:18" ht="30" customHeight="1">
      <c r="A39" s="113">
        <v>34</v>
      </c>
      <c r="B39" s="10" t="s">
        <v>21</v>
      </c>
      <c r="C39" s="10">
        <v>167</v>
      </c>
      <c r="D39" s="10">
        <v>167</v>
      </c>
      <c r="E39" s="60" t="s">
        <v>749</v>
      </c>
      <c r="F39" s="60" t="s">
        <v>750</v>
      </c>
      <c r="G39" s="60"/>
      <c r="H39" s="114">
        <f>3.5*2.6</f>
        <v>9.1</v>
      </c>
      <c r="I39" s="60" t="s">
        <v>674</v>
      </c>
      <c r="J39" s="115"/>
      <c r="K39" s="115"/>
      <c r="L39" s="63"/>
      <c r="M39" s="31" t="s">
        <v>732</v>
      </c>
      <c r="N39" s="116" t="s">
        <v>733</v>
      </c>
      <c r="O39" s="31"/>
      <c r="P39" s="33"/>
      <c r="Q39" s="31"/>
      <c r="R39" s="60"/>
    </row>
    <row r="40" spans="1:18" ht="30" customHeight="1">
      <c r="A40" s="113">
        <v>35</v>
      </c>
      <c r="B40" s="10" t="s">
        <v>21</v>
      </c>
      <c r="C40" s="10">
        <v>167</v>
      </c>
      <c r="D40" s="10">
        <v>167</v>
      </c>
      <c r="E40" s="60" t="s">
        <v>751</v>
      </c>
      <c r="F40" s="60" t="s">
        <v>752</v>
      </c>
      <c r="G40" s="60"/>
      <c r="H40" s="117">
        <v>1</v>
      </c>
      <c r="I40" s="60" t="s">
        <v>697</v>
      </c>
      <c r="J40" s="115"/>
      <c r="K40" s="115"/>
      <c r="L40" s="63"/>
      <c r="M40" s="31" t="s">
        <v>732</v>
      </c>
      <c r="N40" s="116" t="s">
        <v>733</v>
      </c>
      <c r="O40" s="31"/>
      <c r="P40" s="33"/>
      <c r="Q40" s="31"/>
      <c r="R40" s="60"/>
    </row>
    <row r="41" spans="1:18" ht="30" customHeight="1">
      <c r="A41" s="113">
        <v>36</v>
      </c>
      <c r="B41" s="10" t="s">
        <v>21</v>
      </c>
      <c r="C41" s="10">
        <v>167</v>
      </c>
      <c r="D41" s="10">
        <v>167</v>
      </c>
      <c r="E41" s="60" t="s">
        <v>753</v>
      </c>
      <c r="F41" s="60" t="s">
        <v>752</v>
      </c>
      <c r="G41" s="60"/>
      <c r="H41" s="117">
        <v>1</v>
      </c>
      <c r="I41" s="60" t="s">
        <v>697</v>
      </c>
      <c r="J41" s="115"/>
      <c r="K41" s="115"/>
      <c r="L41" s="63"/>
      <c r="M41" s="31" t="s">
        <v>732</v>
      </c>
      <c r="N41" s="116" t="s">
        <v>733</v>
      </c>
      <c r="O41" s="31"/>
      <c r="P41" s="33"/>
      <c r="Q41" s="31"/>
      <c r="R41" s="60"/>
    </row>
    <row r="42" spans="1:18" ht="30" customHeight="1">
      <c r="A42" s="113">
        <v>37</v>
      </c>
      <c r="B42" s="10" t="s">
        <v>21</v>
      </c>
      <c r="C42" s="10">
        <v>167</v>
      </c>
      <c r="D42" s="10">
        <v>167</v>
      </c>
      <c r="E42" s="60" t="s">
        <v>754</v>
      </c>
      <c r="F42" s="60" t="s">
        <v>755</v>
      </c>
      <c r="G42" s="60"/>
      <c r="H42" s="117">
        <v>1</v>
      </c>
      <c r="I42" s="60" t="s">
        <v>697</v>
      </c>
      <c r="J42" s="115"/>
      <c r="K42" s="115"/>
      <c r="L42" s="63"/>
      <c r="M42" s="31" t="s">
        <v>732</v>
      </c>
      <c r="N42" s="116" t="s">
        <v>733</v>
      </c>
      <c r="O42" s="31"/>
      <c r="P42" s="33"/>
      <c r="Q42" s="31"/>
      <c r="R42" s="60"/>
    </row>
    <row r="43" spans="1:18" ht="30" customHeight="1">
      <c r="A43" s="113">
        <v>38</v>
      </c>
      <c r="B43" s="10" t="s">
        <v>21</v>
      </c>
      <c r="C43" s="10">
        <v>167</v>
      </c>
      <c r="D43" s="10">
        <v>167</v>
      </c>
      <c r="E43" s="60" t="s">
        <v>756</v>
      </c>
      <c r="F43" s="60" t="s">
        <v>757</v>
      </c>
      <c r="G43" s="60"/>
      <c r="H43" s="117">
        <v>1</v>
      </c>
      <c r="I43" s="60" t="s">
        <v>697</v>
      </c>
      <c r="J43" s="115"/>
      <c r="K43" s="115"/>
      <c r="L43" s="63"/>
      <c r="M43" s="31" t="s">
        <v>732</v>
      </c>
      <c r="N43" s="116" t="s">
        <v>733</v>
      </c>
      <c r="O43" s="31"/>
      <c r="P43" s="33"/>
      <c r="Q43" s="31"/>
      <c r="R43" s="60"/>
    </row>
    <row r="44" spans="1:18" ht="30" customHeight="1">
      <c r="A44" s="113">
        <v>39</v>
      </c>
      <c r="B44" s="10" t="s">
        <v>21</v>
      </c>
      <c r="C44" s="10">
        <v>167</v>
      </c>
      <c r="D44" s="10">
        <v>167</v>
      </c>
      <c r="E44" s="60" t="s">
        <v>758</v>
      </c>
      <c r="F44" s="60" t="s">
        <v>757</v>
      </c>
      <c r="G44" s="60"/>
      <c r="H44" s="117">
        <v>1</v>
      </c>
      <c r="I44" s="60" t="s">
        <v>697</v>
      </c>
      <c r="J44" s="115"/>
      <c r="K44" s="115"/>
      <c r="L44" s="63"/>
      <c r="M44" s="31" t="s">
        <v>732</v>
      </c>
      <c r="N44" s="116" t="s">
        <v>733</v>
      </c>
      <c r="O44" s="31"/>
      <c r="P44" s="33"/>
      <c r="Q44" s="31"/>
      <c r="R44" s="60"/>
    </row>
    <row r="45" spans="1:18" ht="30" customHeight="1">
      <c r="A45" s="113">
        <v>40</v>
      </c>
      <c r="B45" s="10" t="s">
        <v>21</v>
      </c>
      <c r="C45" s="10">
        <v>167</v>
      </c>
      <c r="D45" s="10">
        <v>167</v>
      </c>
      <c r="E45" s="60" t="s">
        <v>759</v>
      </c>
      <c r="F45" s="60" t="s">
        <v>760</v>
      </c>
      <c r="G45" s="60"/>
      <c r="H45" s="117">
        <v>1</v>
      </c>
      <c r="I45" s="60" t="s">
        <v>697</v>
      </c>
      <c r="J45" s="115"/>
      <c r="K45" s="115"/>
      <c r="L45" s="63"/>
      <c r="M45" s="31" t="s">
        <v>732</v>
      </c>
      <c r="N45" s="116" t="s">
        <v>733</v>
      </c>
      <c r="O45" s="31"/>
      <c r="P45" s="33"/>
      <c r="Q45" s="31"/>
      <c r="R45" s="60"/>
    </row>
    <row r="46" spans="1:18" ht="30" customHeight="1">
      <c r="A46" s="113">
        <v>41</v>
      </c>
      <c r="B46" s="10" t="s">
        <v>21</v>
      </c>
      <c r="C46" s="10">
        <v>167</v>
      </c>
      <c r="D46" s="10">
        <v>167</v>
      </c>
      <c r="E46" s="60" t="s">
        <v>621</v>
      </c>
      <c r="F46" s="60" t="s">
        <v>761</v>
      </c>
      <c r="G46" s="60"/>
      <c r="H46" s="117">
        <v>1</v>
      </c>
      <c r="I46" s="60" t="s">
        <v>697</v>
      </c>
      <c r="J46" s="115"/>
      <c r="K46" s="115"/>
      <c r="L46" s="63"/>
      <c r="M46" s="31" t="s">
        <v>732</v>
      </c>
      <c r="N46" s="116" t="s">
        <v>733</v>
      </c>
      <c r="O46" s="31"/>
      <c r="P46" s="33"/>
      <c r="Q46" s="31"/>
      <c r="R46" s="60"/>
    </row>
    <row r="47" spans="1:18" ht="30" customHeight="1">
      <c r="A47" s="113">
        <v>42</v>
      </c>
      <c r="B47" s="10" t="s">
        <v>21</v>
      </c>
      <c r="C47" s="10">
        <v>167</v>
      </c>
      <c r="D47" s="10">
        <v>167</v>
      </c>
      <c r="E47" s="60" t="s">
        <v>622</v>
      </c>
      <c r="F47" s="60" t="s">
        <v>762</v>
      </c>
      <c r="G47" s="60"/>
      <c r="H47" s="117">
        <v>1</v>
      </c>
      <c r="I47" s="60" t="s">
        <v>697</v>
      </c>
      <c r="J47" s="115"/>
      <c r="K47" s="115"/>
      <c r="L47" s="63"/>
      <c r="M47" s="31" t="s">
        <v>732</v>
      </c>
      <c r="N47" s="116" t="s">
        <v>733</v>
      </c>
      <c r="O47" s="31"/>
      <c r="P47" s="33"/>
      <c r="Q47" s="31"/>
      <c r="R47" s="60"/>
    </row>
    <row r="48" spans="1:18" ht="30" customHeight="1">
      <c r="A48" s="113">
        <v>43</v>
      </c>
      <c r="B48" s="10" t="s">
        <v>21</v>
      </c>
      <c r="C48" s="10">
        <v>167</v>
      </c>
      <c r="D48" s="10">
        <v>167</v>
      </c>
      <c r="E48" s="60" t="s">
        <v>710</v>
      </c>
      <c r="F48" s="60"/>
      <c r="G48" s="60"/>
      <c r="H48" s="117">
        <v>6</v>
      </c>
      <c r="I48" s="60" t="s">
        <v>712</v>
      </c>
      <c r="J48" s="115"/>
      <c r="K48" s="115"/>
      <c r="L48" s="63"/>
      <c r="M48" s="31" t="s">
        <v>732</v>
      </c>
      <c r="N48" s="116" t="s">
        <v>733</v>
      </c>
      <c r="O48" s="31"/>
      <c r="P48" s="33"/>
      <c r="Q48" s="31"/>
      <c r="R48" s="60"/>
    </row>
    <row r="49" spans="1:18" ht="30" customHeight="1">
      <c r="A49" s="113">
        <v>44</v>
      </c>
      <c r="B49" s="10" t="s">
        <v>21</v>
      </c>
      <c r="C49" s="10">
        <v>167</v>
      </c>
      <c r="D49" s="10">
        <v>167</v>
      </c>
      <c r="E49" s="60" t="s">
        <v>763</v>
      </c>
      <c r="F49" s="60"/>
      <c r="G49" s="60"/>
      <c r="H49" s="117">
        <v>10</v>
      </c>
      <c r="I49" s="60" t="s">
        <v>712</v>
      </c>
      <c r="J49" s="115"/>
      <c r="K49" s="115"/>
      <c r="L49" s="63"/>
      <c r="M49" s="31" t="s">
        <v>732</v>
      </c>
      <c r="N49" s="116" t="s">
        <v>733</v>
      </c>
      <c r="O49" s="31"/>
      <c r="P49" s="33"/>
      <c r="Q49" s="31"/>
      <c r="R49" s="60"/>
    </row>
    <row r="50" spans="1:18" ht="30" customHeight="1">
      <c r="A50" s="113">
        <v>45</v>
      </c>
      <c r="B50" s="10" t="s">
        <v>21</v>
      </c>
      <c r="C50" s="10">
        <v>167</v>
      </c>
      <c r="D50" s="10">
        <v>167</v>
      </c>
      <c r="E50" s="60" t="s">
        <v>764</v>
      </c>
      <c r="F50" s="60"/>
      <c r="G50" s="60"/>
      <c r="H50" s="117">
        <v>7</v>
      </c>
      <c r="I50" s="60" t="s">
        <v>712</v>
      </c>
      <c r="J50" s="115"/>
      <c r="K50" s="115"/>
      <c r="L50" s="63"/>
      <c r="M50" s="31" t="s">
        <v>732</v>
      </c>
      <c r="N50" s="116" t="s">
        <v>733</v>
      </c>
      <c r="O50" s="31"/>
      <c r="P50" s="33"/>
      <c r="Q50" s="31"/>
      <c r="R50" s="60"/>
    </row>
    <row r="51" spans="1:18" ht="30" customHeight="1">
      <c r="A51" s="113">
        <v>46</v>
      </c>
      <c r="B51" s="10" t="s">
        <v>21</v>
      </c>
      <c r="C51" s="10">
        <v>167</v>
      </c>
      <c r="D51" s="10">
        <v>167</v>
      </c>
      <c r="E51" s="60" t="s">
        <v>765</v>
      </c>
      <c r="F51" s="60"/>
      <c r="G51" s="60"/>
      <c r="H51" s="117">
        <v>1</v>
      </c>
      <c r="I51" s="60" t="s">
        <v>712</v>
      </c>
      <c r="J51" s="115"/>
      <c r="K51" s="115"/>
      <c r="L51" s="63"/>
      <c r="M51" s="31" t="s">
        <v>732</v>
      </c>
      <c r="N51" s="116" t="s">
        <v>733</v>
      </c>
      <c r="O51" s="31"/>
      <c r="P51" s="33"/>
      <c r="Q51" s="31"/>
      <c r="R51" s="60"/>
    </row>
    <row r="52" spans="1:18" ht="30" customHeight="1">
      <c r="A52" s="113">
        <v>47</v>
      </c>
      <c r="B52" s="10" t="s">
        <v>21</v>
      </c>
      <c r="C52" s="10">
        <v>167</v>
      </c>
      <c r="D52" s="10">
        <v>167</v>
      </c>
      <c r="E52" s="60" t="s">
        <v>766</v>
      </c>
      <c r="F52" s="60"/>
      <c r="G52" s="60"/>
      <c r="H52" s="117">
        <v>2</v>
      </c>
      <c r="I52" s="60" t="s">
        <v>712</v>
      </c>
      <c r="J52" s="115"/>
      <c r="K52" s="115"/>
      <c r="L52" s="63"/>
      <c r="M52" s="31" t="s">
        <v>732</v>
      </c>
      <c r="N52" s="116" t="s">
        <v>733</v>
      </c>
      <c r="O52" s="31"/>
      <c r="P52" s="33"/>
      <c r="Q52" s="31"/>
      <c r="R52" s="60"/>
    </row>
    <row r="53" spans="1:18" ht="30" customHeight="1">
      <c r="A53" s="113">
        <v>48</v>
      </c>
      <c r="B53" s="10" t="s">
        <v>21</v>
      </c>
      <c r="C53" s="10">
        <v>167</v>
      </c>
      <c r="D53" s="10">
        <v>167</v>
      </c>
      <c r="E53" s="60" t="s">
        <v>767</v>
      </c>
      <c r="F53" s="60" t="s">
        <v>768</v>
      </c>
      <c r="G53" s="60"/>
      <c r="H53" s="114">
        <f>4.9*2.5</f>
        <v>12.25</v>
      </c>
      <c r="I53" s="60" t="s">
        <v>674</v>
      </c>
      <c r="J53" s="115"/>
      <c r="K53" s="115"/>
      <c r="L53" s="63"/>
      <c r="M53" s="31" t="s">
        <v>732</v>
      </c>
      <c r="N53" s="116" t="s">
        <v>733</v>
      </c>
      <c r="O53" s="31"/>
      <c r="P53" s="33"/>
      <c r="Q53" s="31"/>
      <c r="R53" s="60"/>
    </row>
    <row r="54" spans="1:18" ht="30" customHeight="1">
      <c r="A54" s="113">
        <v>49</v>
      </c>
      <c r="B54" s="10" t="s">
        <v>21</v>
      </c>
      <c r="C54" s="10">
        <v>167</v>
      </c>
      <c r="D54" s="10">
        <v>167</v>
      </c>
      <c r="E54" s="60" t="s">
        <v>769</v>
      </c>
      <c r="F54" s="60" t="s">
        <v>770</v>
      </c>
      <c r="G54" s="60"/>
      <c r="H54" s="117">
        <v>1</v>
      </c>
      <c r="I54" s="60" t="s">
        <v>729</v>
      </c>
      <c r="J54" s="115"/>
      <c r="K54" s="115"/>
      <c r="L54" s="63"/>
      <c r="M54" s="31" t="s">
        <v>732</v>
      </c>
      <c r="N54" s="116" t="s">
        <v>733</v>
      </c>
      <c r="O54" s="31"/>
      <c r="P54" s="33"/>
      <c r="Q54" s="31"/>
      <c r="R54" s="60"/>
    </row>
    <row r="55" spans="1:18" ht="30" customHeight="1">
      <c r="A55" s="113">
        <v>50</v>
      </c>
      <c r="B55" s="10" t="s">
        <v>21</v>
      </c>
      <c r="C55" s="10">
        <v>167</v>
      </c>
      <c r="D55" s="10">
        <v>167</v>
      </c>
      <c r="E55" s="60" t="s">
        <v>771</v>
      </c>
      <c r="F55" s="60" t="s">
        <v>770</v>
      </c>
      <c r="G55" s="60"/>
      <c r="H55" s="117">
        <v>5</v>
      </c>
      <c r="I55" s="60" t="s">
        <v>729</v>
      </c>
      <c r="J55" s="115"/>
      <c r="K55" s="115"/>
      <c r="L55" s="63"/>
      <c r="M55" s="31" t="s">
        <v>732</v>
      </c>
      <c r="N55" s="116" t="s">
        <v>733</v>
      </c>
      <c r="O55" s="31"/>
      <c r="P55" s="33"/>
      <c r="Q55" s="31"/>
      <c r="R55" s="60"/>
    </row>
    <row r="56" spans="1:18" ht="30" customHeight="1">
      <c r="A56" s="113">
        <v>51</v>
      </c>
      <c r="B56" s="10" t="s">
        <v>21</v>
      </c>
      <c r="C56" s="10">
        <v>167</v>
      </c>
      <c r="D56" s="10">
        <v>167</v>
      </c>
      <c r="E56" s="60" t="s">
        <v>772</v>
      </c>
      <c r="F56" s="60" t="s">
        <v>770</v>
      </c>
      <c r="G56" s="60"/>
      <c r="H56" s="117">
        <v>2</v>
      </c>
      <c r="I56" s="60" t="s">
        <v>729</v>
      </c>
      <c r="J56" s="115"/>
      <c r="K56" s="115"/>
      <c r="L56" s="63"/>
      <c r="M56" s="31" t="s">
        <v>732</v>
      </c>
      <c r="N56" s="116" t="s">
        <v>733</v>
      </c>
      <c r="O56" s="31"/>
      <c r="P56" s="33"/>
      <c r="Q56" s="31"/>
      <c r="R56" s="60"/>
    </row>
    <row r="57" spans="1:18" ht="30" customHeight="1">
      <c r="A57" s="113">
        <v>52</v>
      </c>
      <c r="B57" s="10" t="s">
        <v>21</v>
      </c>
      <c r="C57" s="10">
        <v>167</v>
      </c>
      <c r="D57" s="10">
        <v>167</v>
      </c>
      <c r="E57" s="60" t="s">
        <v>773</v>
      </c>
      <c r="F57" s="60" t="s">
        <v>774</v>
      </c>
      <c r="G57" s="60"/>
      <c r="H57" s="117">
        <v>3</v>
      </c>
      <c r="I57" s="60" t="s">
        <v>729</v>
      </c>
      <c r="J57" s="115"/>
      <c r="K57" s="115"/>
      <c r="L57" s="63"/>
      <c r="M57" s="31" t="s">
        <v>732</v>
      </c>
      <c r="N57" s="116" t="s">
        <v>733</v>
      </c>
      <c r="O57" s="31"/>
      <c r="P57" s="33"/>
      <c r="Q57" s="31"/>
      <c r="R57" s="60"/>
    </row>
    <row r="58" spans="1:18" ht="30" customHeight="1">
      <c r="A58" s="113">
        <v>53</v>
      </c>
      <c r="B58" s="10" t="s">
        <v>21</v>
      </c>
      <c r="C58" s="10">
        <v>167</v>
      </c>
      <c r="D58" s="10">
        <v>167</v>
      </c>
      <c r="E58" s="60" t="s">
        <v>727</v>
      </c>
      <c r="F58" s="60" t="s">
        <v>775</v>
      </c>
      <c r="G58" s="60"/>
      <c r="H58" s="117">
        <v>50</v>
      </c>
      <c r="I58" s="60" t="s">
        <v>729</v>
      </c>
      <c r="J58" s="115"/>
      <c r="K58" s="115"/>
      <c r="L58" s="63"/>
      <c r="M58" s="31" t="s">
        <v>732</v>
      </c>
      <c r="N58" s="116" t="s">
        <v>733</v>
      </c>
      <c r="O58" s="31"/>
      <c r="P58" s="33"/>
      <c r="Q58" s="31"/>
      <c r="R58" s="60"/>
    </row>
    <row r="59" spans="1:18" ht="30" customHeight="1">
      <c r="A59" s="113">
        <v>54</v>
      </c>
      <c r="B59" s="10" t="s">
        <v>21</v>
      </c>
      <c r="C59" s="10">
        <v>167</v>
      </c>
      <c r="D59" s="10">
        <v>167</v>
      </c>
      <c r="E59" s="60" t="s">
        <v>776</v>
      </c>
      <c r="F59" s="60" t="s">
        <v>777</v>
      </c>
      <c r="G59" s="60"/>
      <c r="H59" s="117">
        <v>1</v>
      </c>
      <c r="I59" s="60" t="s">
        <v>729</v>
      </c>
      <c r="J59" s="115"/>
      <c r="K59" s="115"/>
      <c r="L59" s="63"/>
      <c r="M59" s="31" t="s">
        <v>732</v>
      </c>
      <c r="N59" s="116" t="s">
        <v>733</v>
      </c>
      <c r="O59" s="31"/>
      <c r="P59" s="33"/>
      <c r="Q59" s="31"/>
      <c r="R59" s="60"/>
    </row>
    <row r="60" spans="1:18" ht="30" customHeight="1">
      <c r="A60" s="113">
        <v>55</v>
      </c>
      <c r="B60" s="10" t="s">
        <v>21</v>
      </c>
      <c r="C60" s="10">
        <v>167</v>
      </c>
      <c r="D60" s="10">
        <v>167</v>
      </c>
      <c r="E60" s="60" t="s">
        <v>778</v>
      </c>
      <c r="F60" s="60" t="s">
        <v>774</v>
      </c>
      <c r="G60" s="60"/>
      <c r="H60" s="117">
        <v>1</v>
      </c>
      <c r="I60" s="60" t="s">
        <v>729</v>
      </c>
      <c r="J60" s="115"/>
      <c r="K60" s="115"/>
      <c r="L60" s="63"/>
      <c r="M60" s="31" t="s">
        <v>732</v>
      </c>
      <c r="N60" s="116" t="s">
        <v>733</v>
      </c>
      <c r="O60" s="31"/>
      <c r="P60" s="33"/>
      <c r="Q60" s="31"/>
      <c r="R60" s="60"/>
    </row>
    <row r="61" spans="1:18" ht="30" customHeight="1">
      <c r="A61" s="113">
        <v>56</v>
      </c>
      <c r="B61" s="10" t="s">
        <v>21</v>
      </c>
      <c r="C61" s="10">
        <v>167</v>
      </c>
      <c r="D61" s="10">
        <v>167</v>
      </c>
      <c r="E61" s="60" t="s">
        <v>779</v>
      </c>
      <c r="F61" s="60" t="s">
        <v>780</v>
      </c>
      <c r="G61" s="60"/>
      <c r="H61" s="117">
        <v>1</v>
      </c>
      <c r="I61" s="60" t="s">
        <v>729</v>
      </c>
      <c r="J61" s="115"/>
      <c r="K61" s="115"/>
      <c r="L61" s="63"/>
      <c r="M61" s="31" t="s">
        <v>732</v>
      </c>
      <c r="N61" s="116" t="s">
        <v>733</v>
      </c>
      <c r="O61" s="31"/>
      <c r="P61" s="33"/>
      <c r="Q61" s="31"/>
      <c r="R61" s="60"/>
    </row>
    <row r="62" spans="1:18" ht="30" customHeight="1">
      <c r="A62" s="113">
        <v>57</v>
      </c>
      <c r="B62" s="10" t="s">
        <v>21</v>
      </c>
      <c r="C62" s="10">
        <v>167</v>
      </c>
      <c r="D62" s="10">
        <v>167</v>
      </c>
      <c r="E62" s="60" t="s">
        <v>781</v>
      </c>
      <c r="F62" s="60" t="s">
        <v>782</v>
      </c>
      <c r="G62" s="60"/>
      <c r="H62" s="117">
        <v>1</v>
      </c>
      <c r="I62" s="60" t="s">
        <v>697</v>
      </c>
      <c r="J62" s="115"/>
      <c r="K62" s="115"/>
      <c r="L62" s="63"/>
      <c r="M62" s="31" t="s">
        <v>732</v>
      </c>
      <c r="N62" s="116" t="s">
        <v>733</v>
      </c>
      <c r="O62" s="31"/>
      <c r="P62" s="33"/>
      <c r="Q62" s="31"/>
      <c r="R62" s="60"/>
    </row>
    <row r="63" spans="1:18" ht="30" customHeight="1">
      <c r="A63" s="113">
        <v>58</v>
      </c>
      <c r="B63" s="10" t="s">
        <v>21</v>
      </c>
      <c r="C63" s="10">
        <v>167</v>
      </c>
      <c r="D63" s="10">
        <v>167</v>
      </c>
      <c r="E63" s="60" t="s">
        <v>783</v>
      </c>
      <c r="F63" s="60" t="s">
        <v>784</v>
      </c>
      <c r="G63" s="60"/>
      <c r="H63" s="117">
        <v>1</v>
      </c>
      <c r="I63" s="60" t="s">
        <v>729</v>
      </c>
      <c r="J63" s="115"/>
      <c r="K63" s="115"/>
      <c r="L63" s="63"/>
      <c r="M63" s="31" t="s">
        <v>732</v>
      </c>
      <c r="N63" s="116" t="s">
        <v>733</v>
      </c>
      <c r="O63" s="31"/>
      <c r="P63" s="33"/>
      <c r="Q63" s="31"/>
      <c r="R63" s="60"/>
    </row>
    <row r="64" spans="1:18" ht="30" customHeight="1">
      <c r="A64" s="113">
        <v>59</v>
      </c>
      <c r="B64" s="10" t="s">
        <v>21</v>
      </c>
      <c r="C64" s="10">
        <v>167</v>
      </c>
      <c r="D64" s="10">
        <v>167</v>
      </c>
      <c r="E64" s="60" t="s">
        <v>785</v>
      </c>
      <c r="F64" s="60" t="s">
        <v>786</v>
      </c>
      <c r="G64" s="60"/>
      <c r="H64" s="117">
        <v>7</v>
      </c>
      <c r="I64" s="60" t="s">
        <v>729</v>
      </c>
      <c r="J64" s="115"/>
      <c r="K64" s="115"/>
      <c r="L64" s="63"/>
      <c r="M64" s="31" t="s">
        <v>732</v>
      </c>
      <c r="N64" s="116" t="s">
        <v>733</v>
      </c>
      <c r="O64" s="31"/>
      <c r="P64" s="33"/>
      <c r="Q64" s="31"/>
      <c r="R64" s="60"/>
    </row>
    <row r="65" spans="1:18" ht="30" customHeight="1">
      <c r="A65" s="113">
        <v>60</v>
      </c>
      <c r="B65" s="10" t="s">
        <v>21</v>
      </c>
      <c r="C65" s="10">
        <v>167</v>
      </c>
      <c r="D65" s="10">
        <v>167</v>
      </c>
      <c r="E65" s="60" t="s">
        <v>787</v>
      </c>
      <c r="F65" s="60" t="s">
        <v>788</v>
      </c>
      <c r="G65" s="60"/>
      <c r="H65" s="117">
        <v>5</v>
      </c>
      <c r="I65" s="60" t="s">
        <v>729</v>
      </c>
      <c r="J65" s="115"/>
      <c r="K65" s="115"/>
      <c r="L65" s="63"/>
      <c r="M65" s="31" t="s">
        <v>732</v>
      </c>
      <c r="N65" s="116" t="s">
        <v>733</v>
      </c>
      <c r="O65" s="31"/>
      <c r="P65" s="33"/>
      <c r="Q65" s="31"/>
      <c r="R65" s="60"/>
    </row>
    <row r="66" spans="1:18" ht="30" customHeight="1">
      <c r="A66" s="113">
        <v>61</v>
      </c>
      <c r="B66" s="10" t="s">
        <v>21</v>
      </c>
      <c r="C66" s="10">
        <v>167</v>
      </c>
      <c r="D66" s="10">
        <v>167</v>
      </c>
      <c r="E66" s="60" t="s">
        <v>789</v>
      </c>
      <c r="F66" s="60" t="s">
        <v>790</v>
      </c>
      <c r="G66" s="60"/>
      <c r="H66" s="117">
        <v>5</v>
      </c>
      <c r="I66" s="60" t="s">
        <v>729</v>
      </c>
      <c r="J66" s="115"/>
      <c r="K66" s="115"/>
      <c r="L66" s="63"/>
      <c r="M66" s="31" t="s">
        <v>732</v>
      </c>
      <c r="N66" s="116" t="s">
        <v>733</v>
      </c>
      <c r="O66" s="31"/>
      <c r="P66" s="33"/>
      <c r="Q66" s="31"/>
      <c r="R66" s="60"/>
    </row>
    <row r="67" spans="1:18" ht="30" customHeight="1">
      <c r="A67" s="113">
        <v>62</v>
      </c>
      <c r="B67" s="10" t="s">
        <v>21</v>
      </c>
      <c r="C67" s="10">
        <v>167</v>
      </c>
      <c r="D67" s="10">
        <v>167</v>
      </c>
      <c r="E67" s="60" t="s">
        <v>791</v>
      </c>
      <c r="F67" s="60" t="s">
        <v>792</v>
      </c>
      <c r="G67" s="60"/>
      <c r="H67" s="117">
        <v>2</v>
      </c>
      <c r="I67" s="60" t="s">
        <v>729</v>
      </c>
      <c r="J67" s="115"/>
      <c r="K67" s="115"/>
      <c r="L67" s="63"/>
      <c r="M67" s="31" t="s">
        <v>732</v>
      </c>
      <c r="N67" s="116" t="s">
        <v>733</v>
      </c>
      <c r="O67" s="31"/>
      <c r="P67" s="33"/>
      <c r="Q67" s="31"/>
      <c r="R67" s="60"/>
    </row>
    <row r="68" spans="1:18" ht="30" customHeight="1">
      <c r="A68" s="113">
        <v>63</v>
      </c>
      <c r="B68" s="10" t="s">
        <v>21</v>
      </c>
      <c r="C68" s="10">
        <v>167</v>
      </c>
      <c r="D68" s="10">
        <v>167</v>
      </c>
      <c r="E68" s="60" t="s">
        <v>722</v>
      </c>
      <c r="F68" s="60" t="s">
        <v>793</v>
      </c>
      <c r="G68" s="60"/>
      <c r="H68" s="117">
        <v>1</v>
      </c>
      <c r="I68" s="60" t="s">
        <v>697</v>
      </c>
      <c r="J68" s="115"/>
      <c r="K68" s="115"/>
      <c r="L68" s="63"/>
      <c r="M68" s="31" t="s">
        <v>732</v>
      </c>
      <c r="N68" s="116" t="s">
        <v>733</v>
      </c>
      <c r="O68" s="31"/>
      <c r="P68" s="33"/>
      <c r="Q68" s="31"/>
      <c r="R68" s="60"/>
    </row>
    <row r="69" spans="1:18" ht="30" customHeight="1">
      <c r="A69" s="113">
        <v>64</v>
      </c>
      <c r="B69" s="10" t="s">
        <v>21</v>
      </c>
      <c r="C69" s="10">
        <v>167</v>
      </c>
      <c r="D69" s="10">
        <v>167</v>
      </c>
      <c r="E69" s="60" t="s">
        <v>724</v>
      </c>
      <c r="F69" s="60" t="s">
        <v>794</v>
      </c>
      <c r="G69" s="60"/>
      <c r="H69" s="117">
        <v>1</v>
      </c>
      <c r="I69" s="60" t="s">
        <v>697</v>
      </c>
      <c r="J69" s="115"/>
      <c r="K69" s="115"/>
      <c r="L69" s="63"/>
      <c r="M69" s="31" t="s">
        <v>732</v>
      </c>
      <c r="N69" s="116" t="s">
        <v>733</v>
      </c>
      <c r="O69" s="31"/>
      <c r="P69" s="33"/>
      <c r="Q69" s="31"/>
      <c r="R69" s="60"/>
    </row>
    <row r="70" spans="1:18" ht="30" customHeight="1">
      <c r="A70" s="113">
        <v>65</v>
      </c>
      <c r="B70" s="60" t="s">
        <v>726</v>
      </c>
      <c r="C70" s="10">
        <v>169</v>
      </c>
      <c r="D70" s="10">
        <v>169</v>
      </c>
      <c r="E70" s="60" t="s">
        <v>773</v>
      </c>
      <c r="F70" s="60" t="s">
        <v>795</v>
      </c>
      <c r="G70" s="60"/>
      <c r="H70" s="117">
        <v>4</v>
      </c>
      <c r="I70" s="60" t="s">
        <v>729</v>
      </c>
      <c r="J70" s="115"/>
      <c r="K70" s="115"/>
      <c r="L70" s="63"/>
      <c r="M70" s="31" t="s">
        <v>796</v>
      </c>
      <c r="N70" s="116" t="s">
        <v>797</v>
      </c>
      <c r="O70" s="31"/>
      <c r="P70" s="33"/>
      <c r="Q70" s="31"/>
      <c r="R70" s="60"/>
    </row>
    <row r="71" spans="1:18" ht="30" customHeight="1">
      <c r="A71" s="113">
        <v>66</v>
      </c>
      <c r="B71" s="60" t="s">
        <v>726</v>
      </c>
      <c r="C71" s="10">
        <v>169</v>
      </c>
      <c r="D71" s="10">
        <v>169</v>
      </c>
      <c r="E71" s="60" t="s">
        <v>798</v>
      </c>
      <c r="F71" s="60" t="s">
        <v>799</v>
      </c>
      <c r="G71" s="60"/>
      <c r="H71" s="117">
        <v>6</v>
      </c>
      <c r="I71" s="60" t="s">
        <v>729</v>
      </c>
      <c r="J71" s="115"/>
      <c r="K71" s="115"/>
      <c r="L71" s="63"/>
      <c r="M71" s="31" t="s">
        <v>796</v>
      </c>
      <c r="N71" s="116" t="s">
        <v>797</v>
      </c>
      <c r="O71" s="31"/>
      <c r="P71" s="33"/>
      <c r="Q71" s="31"/>
      <c r="R71" s="60"/>
    </row>
    <row r="72" spans="1:18" ht="30" customHeight="1">
      <c r="A72" s="113">
        <v>67</v>
      </c>
      <c r="B72" s="60" t="s">
        <v>726</v>
      </c>
      <c r="C72" s="10">
        <v>169</v>
      </c>
      <c r="D72" s="10">
        <v>169</v>
      </c>
      <c r="E72" s="60" t="s">
        <v>800</v>
      </c>
      <c r="F72" s="60" t="s">
        <v>801</v>
      </c>
      <c r="G72" s="60"/>
      <c r="H72" s="117">
        <v>3</v>
      </c>
      <c r="I72" s="60" t="s">
        <v>729</v>
      </c>
      <c r="J72" s="115"/>
      <c r="K72" s="115"/>
      <c r="L72" s="63"/>
      <c r="M72" s="31" t="s">
        <v>796</v>
      </c>
      <c r="N72" s="116" t="s">
        <v>797</v>
      </c>
      <c r="O72" s="31"/>
      <c r="P72" s="33"/>
      <c r="Q72" s="31"/>
      <c r="R72" s="60"/>
    </row>
    <row r="73" spans="1:18" ht="30" customHeight="1">
      <c r="A73" s="113">
        <v>68</v>
      </c>
      <c r="B73" s="60" t="s">
        <v>726</v>
      </c>
      <c r="C73" s="10">
        <v>169</v>
      </c>
      <c r="D73" s="10">
        <v>169</v>
      </c>
      <c r="E73" s="60" t="s">
        <v>802</v>
      </c>
      <c r="F73" s="60" t="s">
        <v>795</v>
      </c>
      <c r="G73" s="60"/>
      <c r="H73" s="117">
        <v>1</v>
      </c>
      <c r="I73" s="60" t="s">
        <v>729</v>
      </c>
      <c r="J73" s="115"/>
      <c r="K73" s="115"/>
      <c r="L73" s="63"/>
      <c r="M73" s="31" t="s">
        <v>796</v>
      </c>
      <c r="N73" s="116" t="s">
        <v>797</v>
      </c>
      <c r="O73" s="31"/>
      <c r="P73" s="33"/>
      <c r="Q73" s="31"/>
      <c r="R73" s="60"/>
    </row>
    <row r="74" spans="1:18" ht="30" customHeight="1">
      <c r="A74" s="113">
        <v>69</v>
      </c>
      <c r="B74" s="60" t="s">
        <v>726</v>
      </c>
      <c r="C74" s="10">
        <v>169</v>
      </c>
      <c r="D74" s="10">
        <v>169</v>
      </c>
      <c r="E74" s="60" t="s">
        <v>776</v>
      </c>
      <c r="F74" s="60" t="s">
        <v>803</v>
      </c>
      <c r="G74" s="60"/>
      <c r="H74" s="117">
        <v>1</v>
      </c>
      <c r="I74" s="60" t="s">
        <v>729</v>
      </c>
      <c r="J74" s="115"/>
      <c r="K74" s="115"/>
      <c r="L74" s="63"/>
      <c r="M74" s="31" t="s">
        <v>796</v>
      </c>
      <c r="N74" s="116" t="s">
        <v>797</v>
      </c>
      <c r="O74" s="31"/>
      <c r="P74" s="33"/>
      <c r="Q74" s="31"/>
      <c r="R74" s="60"/>
    </row>
    <row r="75" spans="1:18" ht="30" customHeight="1">
      <c r="A75" s="113">
        <v>70</v>
      </c>
      <c r="B75" s="10" t="s">
        <v>21</v>
      </c>
      <c r="C75" s="10">
        <v>170</v>
      </c>
      <c r="D75" s="10">
        <v>170</v>
      </c>
      <c r="E75" s="60" t="s">
        <v>730</v>
      </c>
      <c r="F75" s="60" t="s">
        <v>804</v>
      </c>
      <c r="G75" s="60"/>
      <c r="H75" s="120">
        <f>15.025*10.075</f>
        <v>151.37687499999998</v>
      </c>
      <c r="I75" s="60" t="s">
        <v>674</v>
      </c>
      <c r="J75" s="115"/>
      <c r="K75" s="115"/>
      <c r="L75" s="63"/>
      <c r="M75" s="31" t="s">
        <v>805</v>
      </c>
      <c r="N75" s="32" t="s">
        <v>806</v>
      </c>
      <c r="O75" s="31"/>
      <c r="P75" s="33"/>
      <c r="Q75" s="31"/>
      <c r="R75" s="60"/>
    </row>
    <row r="76" spans="1:18" ht="30" customHeight="1">
      <c r="A76" s="113">
        <v>71</v>
      </c>
      <c r="B76" s="10" t="s">
        <v>21</v>
      </c>
      <c r="C76" s="10">
        <v>170</v>
      </c>
      <c r="D76" s="10">
        <v>170</v>
      </c>
      <c r="E76" s="60" t="s">
        <v>734</v>
      </c>
      <c r="F76" s="60" t="s">
        <v>807</v>
      </c>
      <c r="G76" s="60"/>
      <c r="H76" s="120">
        <f>8.675*10.049</f>
        <v>87.175075000000007</v>
      </c>
      <c r="I76" s="60" t="s">
        <v>674</v>
      </c>
      <c r="J76" s="115"/>
      <c r="K76" s="115"/>
      <c r="L76" s="63"/>
      <c r="M76" s="31" t="s">
        <v>805</v>
      </c>
      <c r="N76" s="32" t="s">
        <v>806</v>
      </c>
      <c r="O76" s="31"/>
      <c r="P76" s="33"/>
      <c r="Q76" s="31"/>
      <c r="R76" s="60"/>
    </row>
    <row r="77" spans="1:18" ht="30" customHeight="1">
      <c r="A77" s="113">
        <v>72</v>
      </c>
      <c r="B77" s="10" t="s">
        <v>21</v>
      </c>
      <c r="C77" s="10">
        <v>170</v>
      </c>
      <c r="D77" s="10">
        <v>170</v>
      </c>
      <c r="E77" s="60" t="s">
        <v>808</v>
      </c>
      <c r="F77" s="60" t="s">
        <v>809</v>
      </c>
      <c r="G77" s="60"/>
      <c r="H77" s="118">
        <v>17.2</v>
      </c>
      <c r="I77" s="60" t="s">
        <v>703</v>
      </c>
      <c r="J77" s="115"/>
      <c r="K77" s="115"/>
      <c r="L77" s="63"/>
      <c r="M77" s="31" t="s">
        <v>805</v>
      </c>
      <c r="N77" s="32" t="s">
        <v>806</v>
      </c>
      <c r="O77" s="31"/>
      <c r="P77" s="33"/>
      <c r="Q77" s="31"/>
      <c r="R77" s="60"/>
    </row>
    <row r="78" spans="1:18" ht="30" customHeight="1">
      <c r="A78" s="113">
        <v>73</v>
      </c>
      <c r="B78" s="10" t="s">
        <v>21</v>
      </c>
      <c r="C78" s="10">
        <v>170</v>
      </c>
      <c r="D78" s="10">
        <v>170</v>
      </c>
      <c r="E78" s="60" t="s">
        <v>810</v>
      </c>
      <c r="F78" s="60" t="s">
        <v>811</v>
      </c>
      <c r="G78" s="60"/>
      <c r="H78" s="119">
        <v>1</v>
      </c>
      <c r="I78" s="60" t="s">
        <v>697</v>
      </c>
      <c r="J78" s="115"/>
      <c r="K78" s="115"/>
      <c r="L78" s="63"/>
      <c r="M78" s="31" t="s">
        <v>805</v>
      </c>
      <c r="N78" s="32" t="s">
        <v>806</v>
      </c>
      <c r="O78" s="31"/>
      <c r="P78" s="33"/>
      <c r="Q78" s="31"/>
      <c r="R78" s="60"/>
    </row>
    <row r="79" spans="1:18" ht="30" customHeight="1">
      <c r="A79" s="113">
        <v>74</v>
      </c>
      <c r="B79" s="10" t="s">
        <v>21</v>
      </c>
      <c r="C79" s="10">
        <v>170</v>
      </c>
      <c r="D79" s="10">
        <v>170</v>
      </c>
      <c r="E79" s="60" t="s">
        <v>745</v>
      </c>
      <c r="F79" s="60" t="s">
        <v>812</v>
      </c>
      <c r="G79" s="60"/>
      <c r="H79" s="120">
        <v>56.1</v>
      </c>
      <c r="I79" s="60" t="s">
        <v>674</v>
      </c>
      <c r="J79" s="115"/>
      <c r="K79" s="115"/>
      <c r="L79" s="63"/>
      <c r="M79" s="31" t="s">
        <v>805</v>
      </c>
      <c r="N79" s="32" t="s">
        <v>806</v>
      </c>
      <c r="O79" s="31"/>
      <c r="P79" s="33"/>
      <c r="Q79" s="31"/>
      <c r="R79" s="60"/>
    </row>
    <row r="80" spans="1:18" ht="30" customHeight="1">
      <c r="A80" s="113">
        <v>75</v>
      </c>
      <c r="B80" s="10" t="s">
        <v>21</v>
      </c>
      <c r="C80" s="10">
        <v>170</v>
      </c>
      <c r="D80" s="10">
        <v>170</v>
      </c>
      <c r="E80" s="60" t="s">
        <v>747</v>
      </c>
      <c r="F80" s="60" t="s">
        <v>813</v>
      </c>
      <c r="G80" s="60"/>
      <c r="H80" s="120">
        <v>75.349999999999994</v>
      </c>
      <c r="I80" s="60" t="s">
        <v>674</v>
      </c>
      <c r="J80" s="115"/>
      <c r="K80" s="115"/>
      <c r="L80" s="63"/>
      <c r="M80" s="31" t="s">
        <v>805</v>
      </c>
      <c r="N80" s="32" t="s">
        <v>806</v>
      </c>
      <c r="O80" s="31"/>
      <c r="P80" s="33"/>
      <c r="Q80" s="31"/>
      <c r="R80" s="60"/>
    </row>
    <row r="81" spans="1:18" ht="30" customHeight="1">
      <c r="A81" s="113">
        <v>76</v>
      </c>
      <c r="B81" s="10" t="s">
        <v>21</v>
      </c>
      <c r="C81" s="10">
        <v>170</v>
      </c>
      <c r="D81" s="10">
        <v>170</v>
      </c>
      <c r="E81" s="60" t="s">
        <v>814</v>
      </c>
      <c r="F81" s="60" t="s">
        <v>815</v>
      </c>
      <c r="G81" s="60"/>
      <c r="H81" s="120">
        <v>24.32</v>
      </c>
      <c r="I81" s="60" t="s">
        <v>674</v>
      </c>
      <c r="J81" s="115"/>
      <c r="K81" s="115"/>
      <c r="L81" s="63"/>
      <c r="M81" s="31" t="s">
        <v>805</v>
      </c>
      <c r="N81" s="32" t="s">
        <v>806</v>
      </c>
      <c r="O81" s="31"/>
      <c r="P81" s="33"/>
      <c r="Q81" s="31"/>
      <c r="R81" s="60"/>
    </row>
    <row r="82" spans="1:18" ht="30" customHeight="1">
      <c r="A82" s="113">
        <v>77</v>
      </c>
      <c r="B82" s="10" t="s">
        <v>21</v>
      </c>
      <c r="C82" s="10">
        <v>170</v>
      </c>
      <c r="D82" s="10">
        <v>170</v>
      </c>
      <c r="E82" s="60" t="s">
        <v>816</v>
      </c>
      <c r="F82" s="60" t="s">
        <v>817</v>
      </c>
      <c r="G82" s="60"/>
      <c r="H82" s="120">
        <f>4*8.4</f>
        <v>33.6</v>
      </c>
      <c r="I82" s="60" t="s">
        <v>674</v>
      </c>
      <c r="J82" s="115"/>
      <c r="K82" s="115"/>
      <c r="L82" s="63"/>
      <c r="M82" s="31" t="s">
        <v>805</v>
      </c>
      <c r="N82" s="32" t="s">
        <v>806</v>
      </c>
      <c r="O82" s="31"/>
      <c r="P82" s="33"/>
      <c r="Q82" s="31"/>
      <c r="R82" s="60"/>
    </row>
    <row r="83" spans="1:18" ht="30" customHeight="1">
      <c r="A83" s="113">
        <v>78</v>
      </c>
      <c r="B83" s="10" t="s">
        <v>21</v>
      </c>
      <c r="C83" s="10">
        <v>170</v>
      </c>
      <c r="D83" s="10">
        <v>170</v>
      </c>
      <c r="E83" s="60" t="s">
        <v>632</v>
      </c>
      <c r="F83" s="60" t="s">
        <v>818</v>
      </c>
      <c r="G83" s="60"/>
      <c r="H83" s="120">
        <v>24.2</v>
      </c>
      <c r="I83" s="60" t="s">
        <v>674</v>
      </c>
      <c r="J83" s="115"/>
      <c r="K83" s="115"/>
      <c r="L83" s="63"/>
      <c r="M83" s="31" t="s">
        <v>805</v>
      </c>
      <c r="N83" s="32" t="s">
        <v>806</v>
      </c>
      <c r="O83" s="31"/>
      <c r="P83" s="33"/>
      <c r="Q83" s="31"/>
      <c r="R83" s="60"/>
    </row>
    <row r="84" spans="1:18" ht="30" customHeight="1">
      <c r="A84" s="113">
        <v>79</v>
      </c>
      <c r="B84" s="10" t="s">
        <v>21</v>
      </c>
      <c r="C84" s="10">
        <v>170</v>
      </c>
      <c r="D84" s="10">
        <v>170</v>
      </c>
      <c r="E84" s="60" t="s">
        <v>633</v>
      </c>
      <c r="F84" s="60" t="s">
        <v>819</v>
      </c>
      <c r="G84" s="60"/>
      <c r="H84" s="120">
        <v>1.17</v>
      </c>
      <c r="I84" s="60" t="s">
        <v>674</v>
      </c>
      <c r="J84" s="115"/>
      <c r="K84" s="115"/>
      <c r="L84" s="63"/>
      <c r="M84" s="31" t="s">
        <v>805</v>
      </c>
      <c r="N84" s="32" t="s">
        <v>806</v>
      </c>
      <c r="O84" s="31"/>
      <c r="P84" s="33"/>
      <c r="Q84" s="31"/>
      <c r="R84" s="60"/>
    </row>
    <row r="85" spans="1:18" ht="30" customHeight="1">
      <c r="A85" s="113">
        <v>80</v>
      </c>
      <c r="B85" s="10" t="s">
        <v>21</v>
      </c>
      <c r="C85" s="10">
        <v>170</v>
      </c>
      <c r="D85" s="10">
        <v>170</v>
      </c>
      <c r="E85" s="60" t="s">
        <v>634</v>
      </c>
      <c r="F85" s="60" t="s">
        <v>820</v>
      </c>
      <c r="G85" s="60"/>
      <c r="H85" s="120">
        <v>5</v>
      </c>
      <c r="I85" s="60" t="s">
        <v>674</v>
      </c>
      <c r="J85" s="115"/>
      <c r="K85" s="115"/>
      <c r="L85" s="63"/>
      <c r="M85" s="31" t="s">
        <v>805</v>
      </c>
      <c r="N85" s="32" t="s">
        <v>806</v>
      </c>
      <c r="O85" s="31"/>
      <c r="P85" s="33"/>
      <c r="Q85" s="31"/>
      <c r="R85" s="60"/>
    </row>
    <row r="86" spans="1:18" ht="30" customHeight="1">
      <c r="A86" s="113">
        <v>81</v>
      </c>
      <c r="B86" s="10" t="s">
        <v>21</v>
      </c>
      <c r="C86" s="10">
        <v>170</v>
      </c>
      <c r="D86" s="10">
        <v>170</v>
      </c>
      <c r="E86" s="60" t="s">
        <v>821</v>
      </c>
      <c r="F86" s="60" t="s">
        <v>822</v>
      </c>
      <c r="G86" s="60"/>
      <c r="H86" s="120">
        <v>20.5</v>
      </c>
      <c r="I86" s="60" t="s">
        <v>674</v>
      </c>
      <c r="J86" s="115"/>
      <c r="K86" s="115"/>
      <c r="L86" s="63"/>
      <c r="M86" s="31" t="s">
        <v>805</v>
      </c>
      <c r="N86" s="32" t="s">
        <v>806</v>
      </c>
      <c r="O86" s="31"/>
      <c r="P86" s="33"/>
      <c r="Q86" s="31"/>
      <c r="R86" s="60"/>
    </row>
    <row r="87" spans="1:18" ht="30" customHeight="1">
      <c r="A87" s="113">
        <v>82</v>
      </c>
      <c r="B87" s="10" t="s">
        <v>21</v>
      </c>
      <c r="C87" s="10">
        <v>170</v>
      </c>
      <c r="D87" s="10">
        <v>170</v>
      </c>
      <c r="E87" s="60" t="s">
        <v>635</v>
      </c>
      <c r="F87" s="60" t="s">
        <v>823</v>
      </c>
      <c r="G87" s="60"/>
      <c r="H87" s="120">
        <f>2.5*3.6</f>
        <v>9</v>
      </c>
      <c r="I87" s="60" t="s">
        <v>674</v>
      </c>
      <c r="J87" s="115"/>
      <c r="K87" s="115"/>
      <c r="L87" s="63"/>
      <c r="M87" s="31" t="s">
        <v>805</v>
      </c>
      <c r="N87" s="32" t="s">
        <v>806</v>
      </c>
      <c r="O87" s="31"/>
      <c r="P87" s="33"/>
      <c r="Q87" s="31"/>
      <c r="R87" s="60"/>
    </row>
    <row r="88" spans="1:18" ht="30" customHeight="1">
      <c r="A88" s="113">
        <v>83</v>
      </c>
      <c r="B88" s="10" t="s">
        <v>21</v>
      </c>
      <c r="C88" s="10">
        <v>170</v>
      </c>
      <c r="D88" s="10">
        <v>170</v>
      </c>
      <c r="E88" s="60" t="s">
        <v>636</v>
      </c>
      <c r="F88" s="60" t="s">
        <v>824</v>
      </c>
      <c r="G88" s="60"/>
      <c r="H88" s="120">
        <f>0.5*13.7</f>
        <v>6.85</v>
      </c>
      <c r="I88" s="60" t="s">
        <v>674</v>
      </c>
      <c r="J88" s="115"/>
      <c r="K88" s="115"/>
      <c r="L88" s="63"/>
      <c r="M88" s="31" t="s">
        <v>805</v>
      </c>
      <c r="N88" s="32" t="s">
        <v>806</v>
      </c>
      <c r="O88" s="31"/>
      <c r="P88" s="33"/>
      <c r="Q88" s="31"/>
      <c r="R88" s="60"/>
    </row>
    <row r="89" spans="1:18" ht="30" customHeight="1">
      <c r="A89" s="113">
        <v>84</v>
      </c>
      <c r="B89" s="10" t="s">
        <v>21</v>
      </c>
      <c r="C89" s="10">
        <v>170</v>
      </c>
      <c r="D89" s="10">
        <v>170</v>
      </c>
      <c r="E89" s="60" t="s">
        <v>637</v>
      </c>
      <c r="F89" s="60" t="s">
        <v>825</v>
      </c>
      <c r="G89" s="60"/>
      <c r="H89" s="120">
        <v>1</v>
      </c>
      <c r="I89" s="60" t="s">
        <v>674</v>
      </c>
      <c r="J89" s="115"/>
      <c r="K89" s="115"/>
      <c r="L89" s="63"/>
      <c r="M89" s="31" t="s">
        <v>805</v>
      </c>
      <c r="N89" s="32" t="s">
        <v>806</v>
      </c>
      <c r="O89" s="31"/>
      <c r="P89" s="33"/>
      <c r="Q89" s="31"/>
      <c r="R89" s="60"/>
    </row>
    <row r="90" spans="1:18" ht="30" customHeight="1">
      <c r="A90" s="113">
        <v>85</v>
      </c>
      <c r="B90" s="10" t="s">
        <v>21</v>
      </c>
      <c r="C90" s="10">
        <v>170</v>
      </c>
      <c r="D90" s="10">
        <v>170</v>
      </c>
      <c r="E90" s="60" t="s">
        <v>826</v>
      </c>
      <c r="F90" s="60" t="s">
        <v>827</v>
      </c>
      <c r="G90" s="60"/>
      <c r="H90" s="120">
        <f>4*8.9</f>
        <v>35.6</v>
      </c>
      <c r="I90" s="60" t="s">
        <v>674</v>
      </c>
      <c r="J90" s="115"/>
      <c r="K90" s="115"/>
      <c r="L90" s="63"/>
      <c r="M90" s="31" t="s">
        <v>805</v>
      </c>
      <c r="N90" s="32" t="s">
        <v>806</v>
      </c>
      <c r="O90" s="31"/>
      <c r="P90" s="33"/>
      <c r="Q90" s="31"/>
      <c r="R90" s="60"/>
    </row>
    <row r="91" spans="1:18" ht="30" customHeight="1">
      <c r="A91" s="113">
        <v>86</v>
      </c>
      <c r="B91" s="10" t="s">
        <v>21</v>
      </c>
      <c r="C91" s="10">
        <v>170</v>
      </c>
      <c r="D91" s="10">
        <v>170</v>
      </c>
      <c r="E91" s="60" t="s">
        <v>638</v>
      </c>
      <c r="F91" s="60" t="s">
        <v>828</v>
      </c>
      <c r="G91" s="60"/>
      <c r="H91" s="120">
        <f>1.4*1.9</f>
        <v>2.6599999999999997</v>
      </c>
      <c r="I91" s="60" t="s">
        <v>674</v>
      </c>
      <c r="J91" s="115"/>
      <c r="K91" s="115"/>
      <c r="L91" s="63"/>
      <c r="M91" s="31" t="s">
        <v>805</v>
      </c>
      <c r="N91" s="32" t="s">
        <v>806</v>
      </c>
      <c r="O91" s="31"/>
      <c r="P91" s="33"/>
      <c r="Q91" s="31"/>
      <c r="R91" s="60"/>
    </row>
    <row r="92" spans="1:18" ht="30" customHeight="1">
      <c r="A92" s="113">
        <v>87</v>
      </c>
      <c r="B92" s="10" t="s">
        <v>21</v>
      </c>
      <c r="C92" s="10">
        <v>170</v>
      </c>
      <c r="D92" s="10">
        <v>170</v>
      </c>
      <c r="E92" s="60" t="s">
        <v>829</v>
      </c>
      <c r="F92" s="60" t="s">
        <v>830</v>
      </c>
      <c r="G92" s="60"/>
      <c r="H92" s="120">
        <v>4.3499999999999996</v>
      </c>
      <c r="I92" s="60" t="s">
        <v>674</v>
      </c>
      <c r="J92" s="115"/>
      <c r="K92" s="115"/>
      <c r="L92" s="63"/>
      <c r="M92" s="31" t="s">
        <v>805</v>
      </c>
      <c r="N92" s="32" t="s">
        <v>806</v>
      </c>
      <c r="O92" s="31"/>
      <c r="P92" s="33"/>
      <c r="Q92" s="31"/>
      <c r="R92" s="60"/>
    </row>
    <row r="93" spans="1:18" ht="30" customHeight="1">
      <c r="A93" s="113">
        <v>88</v>
      </c>
      <c r="B93" s="10" t="s">
        <v>21</v>
      </c>
      <c r="C93" s="10">
        <v>170</v>
      </c>
      <c r="D93" s="10">
        <v>170</v>
      </c>
      <c r="E93" s="60" t="s">
        <v>831</v>
      </c>
      <c r="F93" s="60" t="s">
        <v>832</v>
      </c>
      <c r="G93" s="60"/>
      <c r="H93" s="114">
        <v>30</v>
      </c>
      <c r="I93" s="60" t="s">
        <v>674</v>
      </c>
      <c r="J93" s="115"/>
      <c r="K93" s="115"/>
      <c r="L93" s="63"/>
      <c r="M93" s="31" t="s">
        <v>805</v>
      </c>
      <c r="N93" s="32" t="s">
        <v>806</v>
      </c>
      <c r="O93" s="31"/>
      <c r="P93" s="33"/>
      <c r="Q93" s="31"/>
      <c r="R93" s="60"/>
    </row>
    <row r="94" spans="1:18" ht="30" customHeight="1">
      <c r="A94" s="113">
        <v>89</v>
      </c>
      <c r="B94" s="10" t="s">
        <v>21</v>
      </c>
      <c r="C94" s="10">
        <v>170</v>
      </c>
      <c r="D94" s="10">
        <v>170</v>
      </c>
      <c r="E94" s="60" t="s">
        <v>833</v>
      </c>
      <c r="F94" s="60" t="s">
        <v>834</v>
      </c>
      <c r="G94" s="60"/>
      <c r="H94" s="114">
        <v>359.79</v>
      </c>
      <c r="I94" s="60" t="s">
        <v>674</v>
      </c>
      <c r="J94" s="115"/>
      <c r="K94" s="115"/>
      <c r="L94" s="63"/>
      <c r="M94" s="31" t="s">
        <v>805</v>
      </c>
      <c r="N94" s="32" t="s">
        <v>806</v>
      </c>
      <c r="O94" s="31"/>
      <c r="P94" s="33"/>
      <c r="Q94" s="31"/>
      <c r="R94" s="60"/>
    </row>
    <row r="95" spans="1:18" ht="30" customHeight="1">
      <c r="A95" s="113">
        <v>90</v>
      </c>
      <c r="B95" s="10" t="s">
        <v>21</v>
      </c>
      <c r="C95" s="10">
        <v>170</v>
      </c>
      <c r="D95" s="10">
        <v>170</v>
      </c>
      <c r="E95" s="60" t="s">
        <v>835</v>
      </c>
      <c r="F95" s="60" t="s">
        <v>836</v>
      </c>
      <c r="G95" s="60"/>
      <c r="H95" s="118">
        <v>18.5</v>
      </c>
      <c r="I95" s="60" t="s">
        <v>703</v>
      </c>
      <c r="J95" s="115"/>
      <c r="K95" s="115"/>
      <c r="L95" s="63"/>
      <c r="M95" s="31" t="s">
        <v>805</v>
      </c>
      <c r="N95" s="32" t="s">
        <v>806</v>
      </c>
      <c r="O95" s="31"/>
      <c r="P95" s="33"/>
      <c r="Q95" s="31"/>
      <c r="R95" s="60"/>
    </row>
    <row r="96" spans="1:18" ht="30" customHeight="1">
      <c r="A96" s="113">
        <v>91</v>
      </c>
      <c r="B96" s="10" t="s">
        <v>21</v>
      </c>
      <c r="C96" s="10">
        <v>170</v>
      </c>
      <c r="D96" s="10">
        <v>170</v>
      </c>
      <c r="E96" s="60" t="s">
        <v>641</v>
      </c>
      <c r="F96" s="60" t="s">
        <v>837</v>
      </c>
      <c r="G96" s="60"/>
      <c r="H96" s="118">
        <v>25.9</v>
      </c>
      <c r="I96" s="60" t="s">
        <v>703</v>
      </c>
      <c r="J96" s="115"/>
      <c r="K96" s="115"/>
      <c r="L96" s="63"/>
      <c r="M96" s="31" t="s">
        <v>805</v>
      </c>
      <c r="N96" s="32" t="s">
        <v>806</v>
      </c>
      <c r="O96" s="31"/>
      <c r="P96" s="33"/>
      <c r="Q96" s="31"/>
      <c r="R96" s="60"/>
    </row>
    <row r="97" spans="1:18" ht="30" customHeight="1">
      <c r="A97" s="113">
        <v>92</v>
      </c>
      <c r="B97" s="10" t="s">
        <v>21</v>
      </c>
      <c r="C97" s="10">
        <v>170</v>
      </c>
      <c r="D97" s="10">
        <v>170</v>
      </c>
      <c r="E97" s="60" t="s">
        <v>642</v>
      </c>
      <c r="F97" s="60" t="s">
        <v>838</v>
      </c>
      <c r="G97" s="60"/>
      <c r="H97" s="118">
        <v>21.4</v>
      </c>
      <c r="I97" s="60" t="s">
        <v>703</v>
      </c>
      <c r="J97" s="115"/>
      <c r="K97" s="115"/>
      <c r="L97" s="63"/>
      <c r="M97" s="31" t="s">
        <v>805</v>
      </c>
      <c r="N97" s="32" t="s">
        <v>806</v>
      </c>
      <c r="O97" s="31"/>
      <c r="P97" s="33"/>
      <c r="Q97" s="31"/>
      <c r="R97" s="60"/>
    </row>
    <row r="98" spans="1:18" ht="30" customHeight="1">
      <c r="A98" s="113">
        <v>93</v>
      </c>
      <c r="B98" s="10" t="s">
        <v>21</v>
      </c>
      <c r="C98" s="10">
        <v>170</v>
      </c>
      <c r="D98" s="10">
        <v>170</v>
      </c>
      <c r="E98" s="60" t="s">
        <v>643</v>
      </c>
      <c r="F98" s="60" t="s">
        <v>839</v>
      </c>
      <c r="G98" s="60"/>
      <c r="H98" s="118">
        <v>10.8</v>
      </c>
      <c r="I98" s="60" t="s">
        <v>703</v>
      </c>
      <c r="J98" s="115"/>
      <c r="K98" s="115"/>
      <c r="L98" s="63"/>
      <c r="M98" s="31" t="s">
        <v>805</v>
      </c>
      <c r="N98" s="32" t="s">
        <v>806</v>
      </c>
      <c r="O98" s="31"/>
      <c r="P98" s="33"/>
      <c r="Q98" s="31"/>
      <c r="R98" s="60"/>
    </row>
    <row r="99" spans="1:18" ht="30" customHeight="1">
      <c r="A99" s="113">
        <v>94</v>
      </c>
      <c r="B99" s="10" t="s">
        <v>21</v>
      </c>
      <c r="C99" s="10">
        <v>170</v>
      </c>
      <c r="D99" s="10">
        <v>170</v>
      </c>
      <c r="E99" s="60" t="s">
        <v>708</v>
      </c>
      <c r="F99" s="60" t="s">
        <v>840</v>
      </c>
      <c r="G99" s="60"/>
      <c r="H99" s="119">
        <v>1</v>
      </c>
      <c r="I99" s="60" t="s">
        <v>697</v>
      </c>
      <c r="J99" s="115"/>
      <c r="K99" s="115"/>
      <c r="L99" s="63"/>
      <c r="M99" s="31" t="s">
        <v>805</v>
      </c>
      <c r="N99" s="32" t="s">
        <v>806</v>
      </c>
      <c r="O99" s="31"/>
      <c r="P99" s="33"/>
      <c r="Q99" s="31"/>
      <c r="R99" s="60"/>
    </row>
    <row r="100" spans="1:18" ht="30" customHeight="1">
      <c r="A100" s="113">
        <v>95</v>
      </c>
      <c r="B100" s="10" t="s">
        <v>21</v>
      </c>
      <c r="C100" s="10">
        <v>170</v>
      </c>
      <c r="D100" s="10">
        <v>170</v>
      </c>
      <c r="E100" s="60" t="s">
        <v>841</v>
      </c>
      <c r="F100" s="60" t="s">
        <v>842</v>
      </c>
      <c r="G100" s="60"/>
      <c r="H100" s="117">
        <v>1</v>
      </c>
      <c r="I100" s="60" t="s">
        <v>712</v>
      </c>
      <c r="J100" s="115"/>
      <c r="K100" s="115"/>
      <c r="L100" s="63"/>
      <c r="M100" s="31" t="s">
        <v>805</v>
      </c>
      <c r="N100" s="32" t="s">
        <v>806</v>
      </c>
      <c r="O100" s="31"/>
      <c r="P100" s="33"/>
      <c r="Q100" s="31"/>
      <c r="R100" s="60"/>
    </row>
    <row r="101" spans="1:18" ht="30" customHeight="1">
      <c r="A101" s="113">
        <v>96</v>
      </c>
      <c r="B101" s="10" t="s">
        <v>21</v>
      </c>
      <c r="C101" s="10">
        <v>170</v>
      </c>
      <c r="D101" s="10">
        <v>170</v>
      </c>
      <c r="E101" s="60" t="s">
        <v>843</v>
      </c>
      <c r="F101" s="60" t="s">
        <v>844</v>
      </c>
      <c r="G101" s="60"/>
      <c r="H101" s="117">
        <v>1</v>
      </c>
      <c r="I101" s="60" t="s">
        <v>712</v>
      </c>
      <c r="J101" s="115"/>
      <c r="K101" s="115"/>
      <c r="L101" s="63"/>
      <c r="M101" s="31" t="s">
        <v>805</v>
      </c>
      <c r="N101" s="32" t="s">
        <v>806</v>
      </c>
      <c r="O101" s="31"/>
      <c r="P101" s="33"/>
      <c r="Q101" s="31"/>
      <c r="R101" s="60"/>
    </row>
    <row r="102" spans="1:18" ht="30" customHeight="1">
      <c r="A102" s="113">
        <v>97</v>
      </c>
      <c r="B102" s="10" t="s">
        <v>21</v>
      </c>
      <c r="C102" s="10">
        <v>170</v>
      </c>
      <c r="D102" s="10">
        <v>170</v>
      </c>
      <c r="E102" s="60" t="s">
        <v>845</v>
      </c>
      <c r="F102" s="60" t="s">
        <v>844</v>
      </c>
      <c r="G102" s="60"/>
      <c r="H102" s="117">
        <v>1</v>
      </c>
      <c r="I102" s="60" t="s">
        <v>712</v>
      </c>
      <c r="J102" s="115"/>
      <c r="K102" s="115"/>
      <c r="L102" s="63"/>
      <c r="M102" s="31" t="s">
        <v>805</v>
      </c>
      <c r="N102" s="32" t="s">
        <v>806</v>
      </c>
      <c r="O102" s="31"/>
      <c r="P102" s="33"/>
      <c r="Q102" s="31"/>
      <c r="R102" s="60"/>
    </row>
    <row r="103" spans="1:18" ht="30" customHeight="1">
      <c r="A103" s="113">
        <v>98</v>
      </c>
      <c r="B103" s="10" t="s">
        <v>21</v>
      </c>
      <c r="C103" s="10">
        <v>170</v>
      </c>
      <c r="D103" s="10">
        <v>170</v>
      </c>
      <c r="E103" s="60" t="s">
        <v>846</v>
      </c>
      <c r="F103" s="60" t="s">
        <v>847</v>
      </c>
      <c r="G103" s="60"/>
      <c r="H103" s="119">
        <v>1</v>
      </c>
      <c r="I103" s="60" t="s">
        <v>697</v>
      </c>
      <c r="J103" s="115"/>
      <c r="K103" s="115"/>
      <c r="L103" s="63"/>
      <c r="M103" s="31" t="s">
        <v>805</v>
      </c>
      <c r="N103" s="32" t="s">
        <v>806</v>
      </c>
      <c r="O103" s="31"/>
      <c r="P103" s="33"/>
      <c r="Q103" s="31"/>
      <c r="R103" s="60"/>
    </row>
    <row r="104" spans="1:18" ht="30" customHeight="1">
      <c r="A104" s="113">
        <v>99</v>
      </c>
      <c r="B104" s="10" t="s">
        <v>21</v>
      </c>
      <c r="C104" s="10">
        <v>170</v>
      </c>
      <c r="D104" s="10">
        <v>170</v>
      </c>
      <c r="E104" s="60" t="s">
        <v>713</v>
      </c>
      <c r="F104" s="60"/>
      <c r="G104" s="60"/>
      <c r="H104" s="119">
        <v>1</v>
      </c>
      <c r="I104" s="60" t="s">
        <v>697</v>
      </c>
      <c r="J104" s="115"/>
      <c r="K104" s="115"/>
      <c r="L104" s="63"/>
      <c r="M104" s="31" t="s">
        <v>805</v>
      </c>
      <c r="N104" s="32" t="s">
        <v>806</v>
      </c>
      <c r="O104" s="31"/>
      <c r="P104" s="33"/>
      <c r="Q104" s="31"/>
      <c r="R104" s="60"/>
    </row>
    <row r="105" spans="1:18" ht="30" customHeight="1">
      <c r="A105" s="113">
        <v>100</v>
      </c>
      <c r="B105" s="10" t="s">
        <v>21</v>
      </c>
      <c r="C105" s="10">
        <v>170</v>
      </c>
      <c r="D105" s="10">
        <v>170</v>
      </c>
      <c r="E105" s="60" t="s">
        <v>771</v>
      </c>
      <c r="F105" s="60" t="s">
        <v>848</v>
      </c>
      <c r="G105" s="60"/>
      <c r="H105" s="117">
        <v>2</v>
      </c>
      <c r="I105" s="60" t="s">
        <v>729</v>
      </c>
      <c r="J105" s="115"/>
      <c r="K105" s="115"/>
      <c r="L105" s="63"/>
      <c r="M105" s="31" t="s">
        <v>805</v>
      </c>
      <c r="N105" s="32" t="s">
        <v>806</v>
      </c>
      <c r="O105" s="31"/>
      <c r="P105" s="33"/>
      <c r="Q105" s="31"/>
      <c r="R105" s="60"/>
    </row>
    <row r="106" spans="1:18" ht="30" customHeight="1">
      <c r="A106" s="113">
        <v>101</v>
      </c>
      <c r="B106" s="10" t="s">
        <v>21</v>
      </c>
      <c r="C106" s="10">
        <v>170</v>
      </c>
      <c r="D106" s="10">
        <v>170</v>
      </c>
      <c r="E106" s="60" t="s">
        <v>849</v>
      </c>
      <c r="F106" s="60" t="s">
        <v>850</v>
      </c>
      <c r="G106" s="60"/>
      <c r="H106" s="117">
        <v>2</v>
      </c>
      <c r="I106" s="60" t="s">
        <v>729</v>
      </c>
      <c r="J106" s="115"/>
      <c r="K106" s="115"/>
      <c r="L106" s="63"/>
      <c r="M106" s="31" t="s">
        <v>805</v>
      </c>
      <c r="N106" s="32" t="s">
        <v>806</v>
      </c>
      <c r="O106" s="31"/>
      <c r="P106" s="33"/>
      <c r="Q106" s="31"/>
      <c r="R106" s="60"/>
    </row>
    <row r="107" spans="1:18" ht="30" customHeight="1">
      <c r="A107" s="113">
        <v>102</v>
      </c>
      <c r="B107" s="10" t="s">
        <v>21</v>
      </c>
      <c r="C107" s="10">
        <v>170</v>
      </c>
      <c r="D107" s="10">
        <v>170</v>
      </c>
      <c r="E107" s="60" t="s">
        <v>851</v>
      </c>
      <c r="F107" s="60" t="s">
        <v>852</v>
      </c>
      <c r="G107" s="60"/>
      <c r="H107" s="117">
        <v>15</v>
      </c>
      <c r="I107" s="60" t="s">
        <v>729</v>
      </c>
      <c r="J107" s="115"/>
      <c r="K107" s="115"/>
      <c r="L107" s="63"/>
      <c r="M107" s="31" t="s">
        <v>805</v>
      </c>
      <c r="N107" s="32" t="s">
        <v>806</v>
      </c>
      <c r="O107" s="31"/>
      <c r="P107" s="33"/>
      <c r="Q107" s="31"/>
      <c r="R107" s="60"/>
    </row>
    <row r="108" spans="1:18" ht="30" customHeight="1">
      <c r="A108" s="113">
        <v>103</v>
      </c>
      <c r="B108" s="10" t="s">
        <v>21</v>
      </c>
      <c r="C108" s="10">
        <v>170</v>
      </c>
      <c r="D108" s="10">
        <v>170</v>
      </c>
      <c r="E108" s="60" t="s">
        <v>722</v>
      </c>
      <c r="F108" s="60" t="s">
        <v>853</v>
      </c>
      <c r="G108" s="60"/>
      <c r="H108" s="119">
        <v>1</v>
      </c>
      <c r="I108" s="60" t="s">
        <v>697</v>
      </c>
      <c r="J108" s="115"/>
      <c r="K108" s="115"/>
      <c r="L108" s="63"/>
      <c r="M108" s="31" t="s">
        <v>805</v>
      </c>
      <c r="N108" s="32" t="s">
        <v>806</v>
      </c>
      <c r="O108" s="31"/>
      <c r="P108" s="33"/>
      <c r="Q108" s="31"/>
      <c r="R108" s="60"/>
    </row>
    <row r="109" spans="1:18" ht="30" customHeight="1">
      <c r="A109" s="113">
        <v>104</v>
      </c>
      <c r="B109" s="10" t="s">
        <v>21</v>
      </c>
      <c r="C109" s="10">
        <v>170</v>
      </c>
      <c r="D109" s="10">
        <v>170</v>
      </c>
      <c r="E109" s="60" t="s">
        <v>724</v>
      </c>
      <c r="F109" s="60" t="s">
        <v>854</v>
      </c>
      <c r="G109" s="60"/>
      <c r="H109" s="119">
        <v>1</v>
      </c>
      <c r="I109" s="60" t="s">
        <v>697</v>
      </c>
      <c r="J109" s="115"/>
      <c r="K109" s="115"/>
      <c r="L109" s="63"/>
      <c r="M109" s="31" t="s">
        <v>805</v>
      </c>
      <c r="N109" s="32" t="s">
        <v>806</v>
      </c>
      <c r="O109" s="31"/>
      <c r="P109" s="33"/>
      <c r="Q109" s="31"/>
      <c r="R109" s="60"/>
    </row>
    <row r="110" spans="1:18" ht="30" customHeight="1">
      <c r="A110" s="113">
        <v>105</v>
      </c>
      <c r="B110" s="10" t="s">
        <v>21</v>
      </c>
      <c r="C110" s="10">
        <v>170</v>
      </c>
      <c r="D110" s="10">
        <v>170</v>
      </c>
      <c r="E110" s="60" t="s">
        <v>855</v>
      </c>
      <c r="F110" s="60" t="s">
        <v>856</v>
      </c>
      <c r="G110" s="60"/>
      <c r="H110" s="120">
        <v>758</v>
      </c>
      <c r="I110" s="60" t="s">
        <v>674</v>
      </c>
      <c r="J110" s="115"/>
      <c r="K110" s="115"/>
      <c r="L110" s="63"/>
      <c r="M110" s="31" t="s">
        <v>805</v>
      </c>
      <c r="N110" s="32" t="s">
        <v>806</v>
      </c>
      <c r="O110" s="31"/>
      <c r="P110" s="33"/>
      <c r="Q110" s="31"/>
      <c r="R110" s="60"/>
    </row>
    <row r="111" spans="1:18" ht="30" customHeight="1">
      <c r="A111" s="113">
        <v>106</v>
      </c>
      <c r="B111" s="10" t="s">
        <v>21</v>
      </c>
      <c r="C111" s="10">
        <v>171</v>
      </c>
      <c r="D111" s="10">
        <v>171</v>
      </c>
      <c r="E111" s="60" t="s">
        <v>857</v>
      </c>
      <c r="F111" s="60" t="s">
        <v>858</v>
      </c>
      <c r="G111" s="121">
        <v>172174</v>
      </c>
      <c r="H111" s="114">
        <v>203.04</v>
      </c>
      <c r="I111" s="60" t="s">
        <v>674</v>
      </c>
      <c r="J111" s="122"/>
      <c r="K111" s="115"/>
      <c r="L111" s="63"/>
      <c r="M111" s="31" t="s">
        <v>859</v>
      </c>
      <c r="N111" s="116" t="s">
        <v>860</v>
      </c>
      <c r="O111" s="123"/>
      <c r="P111" s="124"/>
      <c r="Q111" s="125"/>
      <c r="R111" s="60"/>
    </row>
    <row r="112" spans="1:18" ht="30" customHeight="1">
      <c r="A112" s="113">
        <v>107</v>
      </c>
      <c r="B112" s="10" t="s">
        <v>21</v>
      </c>
      <c r="C112" s="10">
        <v>171</v>
      </c>
      <c r="D112" s="10">
        <v>171</v>
      </c>
      <c r="E112" s="60" t="s">
        <v>740</v>
      </c>
      <c r="F112" s="60" t="s">
        <v>861</v>
      </c>
      <c r="G112" s="121">
        <v>172174</v>
      </c>
      <c r="H112" s="119">
        <v>1</v>
      </c>
      <c r="I112" s="60" t="s">
        <v>697</v>
      </c>
      <c r="J112" s="122"/>
      <c r="K112" s="115"/>
      <c r="L112" s="63"/>
      <c r="M112" s="31" t="s">
        <v>859</v>
      </c>
      <c r="N112" s="116" t="s">
        <v>860</v>
      </c>
      <c r="O112" s="123"/>
      <c r="P112" s="124"/>
      <c r="Q112" s="125"/>
      <c r="R112" s="60"/>
    </row>
    <row r="113" spans="1:18" ht="30" customHeight="1">
      <c r="A113" s="113">
        <v>108</v>
      </c>
      <c r="B113" s="10" t="s">
        <v>21</v>
      </c>
      <c r="C113" s="10">
        <v>171</v>
      </c>
      <c r="D113" s="10">
        <v>171</v>
      </c>
      <c r="E113" s="60" t="s">
        <v>862</v>
      </c>
      <c r="F113" s="60" t="s">
        <v>863</v>
      </c>
      <c r="G113" s="121">
        <v>172174</v>
      </c>
      <c r="H113" s="117">
        <v>6</v>
      </c>
      <c r="I113" s="60" t="s">
        <v>697</v>
      </c>
      <c r="J113" s="122"/>
      <c r="K113" s="115"/>
      <c r="L113" s="63"/>
      <c r="M113" s="31" t="s">
        <v>859</v>
      </c>
      <c r="N113" s="116" t="s">
        <v>860</v>
      </c>
      <c r="O113" s="123"/>
      <c r="P113" s="124"/>
      <c r="Q113" s="125"/>
      <c r="R113" s="60"/>
    </row>
    <row r="114" spans="1:18" ht="30" customHeight="1">
      <c r="A114" s="113">
        <v>109</v>
      </c>
      <c r="B114" s="10" t="s">
        <v>21</v>
      </c>
      <c r="C114" s="10">
        <v>171</v>
      </c>
      <c r="D114" s="10">
        <v>171</v>
      </c>
      <c r="E114" s="60" t="s">
        <v>833</v>
      </c>
      <c r="F114" s="60" t="s">
        <v>864</v>
      </c>
      <c r="G114" s="121">
        <v>172174</v>
      </c>
      <c r="H114" s="126">
        <f>1855-203.04</f>
        <v>1651.96</v>
      </c>
      <c r="I114" s="60" t="s">
        <v>674</v>
      </c>
      <c r="J114" s="122"/>
      <c r="K114" s="115"/>
      <c r="L114" s="63"/>
      <c r="M114" s="31" t="s">
        <v>859</v>
      </c>
      <c r="N114" s="116" t="s">
        <v>860</v>
      </c>
      <c r="O114" s="123"/>
      <c r="P114" s="124"/>
      <c r="Q114" s="125"/>
      <c r="R114" s="60"/>
    </row>
    <row r="115" spans="1:18" ht="30" customHeight="1">
      <c r="A115" s="113">
        <v>110</v>
      </c>
      <c r="B115" s="10" t="s">
        <v>21</v>
      </c>
      <c r="C115" s="10">
        <v>171</v>
      </c>
      <c r="D115" s="10">
        <v>171</v>
      </c>
      <c r="E115" s="60" t="s">
        <v>865</v>
      </c>
      <c r="F115" s="60" t="s">
        <v>866</v>
      </c>
      <c r="G115" s="121">
        <v>172174</v>
      </c>
      <c r="H115" s="127">
        <v>95</v>
      </c>
      <c r="I115" s="60" t="s">
        <v>703</v>
      </c>
      <c r="J115" s="122"/>
      <c r="K115" s="115"/>
      <c r="L115" s="63"/>
      <c r="M115" s="31" t="s">
        <v>859</v>
      </c>
      <c r="N115" s="116" t="s">
        <v>860</v>
      </c>
      <c r="O115" s="123"/>
      <c r="P115" s="124"/>
      <c r="Q115" s="125"/>
      <c r="R115" s="60"/>
    </row>
    <row r="116" spans="1:18" ht="30" customHeight="1">
      <c r="A116" s="113">
        <v>111</v>
      </c>
      <c r="B116" s="10" t="s">
        <v>21</v>
      </c>
      <c r="C116" s="10">
        <v>171</v>
      </c>
      <c r="D116" s="10">
        <v>171</v>
      </c>
      <c r="E116" s="60" t="s">
        <v>645</v>
      </c>
      <c r="F116" s="60" t="s">
        <v>867</v>
      </c>
      <c r="G116" s="121">
        <v>172174</v>
      </c>
      <c r="H116" s="127">
        <v>67.5</v>
      </c>
      <c r="I116" s="60" t="s">
        <v>703</v>
      </c>
      <c r="J116" s="122"/>
      <c r="K116" s="115"/>
      <c r="L116" s="63"/>
      <c r="M116" s="31" t="s">
        <v>859</v>
      </c>
      <c r="N116" s="116" t="s">
        <v>860</v>
      </c>
      <c r="O116" s="123"/>
      <c r="P116" s="124"/>
      <c r="Q116" s="125"/>
      <c r="R116" s="60"/>
    </row>
    <row r="117" spans="1:18" ht="30" customHeight="1">
      <c r="A117" s="113">
        <v>112</v>
      </c>
      <c r="B117" s="10" t="s">
        <v>21</v>
      </c>
      <c r="C117" s="10">
        <v>171</v>
      </c>
      <c r="D117" s="10">
        <v>171</v>
      </c>
      <c r="E117" s="60" t="s">
        <v>868</v>
      </c>
      <c r="F117" s="60"/>
      <c r="G117" s="121">
        <v>172174</v>
      </c>
      <c r="H117" s="117">
        <v>1</v>
      </c>
      <c r="I117" s="60" t="s">
        <v>697</v>
      </c>
      <c r="J117" s="122"/>
      <c r="K117" s="115"/>
      <c r="L117" s="63"/>
      <c r="M117" s="31" t="s">
        <v>859</v>
      </c>
      <c r="N117" s="116" t="s">
        <v>860</v>
      </c>
      <c r="O117" s="123"/>
      <c r="P117" s="124"/>
      <c r="Q117" s="125"/>
      <c r="R117" s="60"/>
    </row>
    <row r="118" spans="1:18" ht="30" customHeight="1">
      <c r="A118" s="113">
        <v>113</v>
      </c>
      <c r="B118" s="10" t="s">
        <v>21</v>
      </c>
      <c r="C118" s="10">
        <v>171</v>
      </c>
      <c r="D118" s="10">
        <v>171</v>
      </c>
      <c r="E118" s="60" t="s">
        <v>724</v>
      </c>
      <c r="F118" s="60" t="s">
        <v>869</v>
      </c>
      <c r="G118" s="121">
        <v>172174</v>
      </c>
      <c r="H118" s="117">
        <v>1</v>
      </c>
      <c r="I118" s="60" t="s">
        <v>697</v>
      </c>
      <c r="J118" s="122"/>
      <c r="K118" s="115"/>
      <c r="L118" s="63"/>
      <c r="M118" s="31" t="s">
        <v>859</v>
      </c>
      <c r="N118" s="116" t="s">
        <v>860</v>
      </c>
      <c r="O118" s="123"/>
      <c r="P118" s="124"/>
      <c r="Q118" s="125"/>
      <c r="R118" s="60"/>
    </row>
    <row r="119" spans="1:18" ht="30" customHeight="1">
      <c r="A119" s="113">
        <v>114</v>
      </c>
      <c r="B119" s="10" t="s">
        <v>21</v>
      </c>
      <c r="C119" s="10">
        <v>172</v>
      </c>
      <c r="D119" s="10">
        <v>172</v>
      </c>
      <c r="E119" s="60" t="s">
        <v>870</v>
      </c>
      <c r="F119" s="60" t="s">
        <v>871</v>
      </c>
      <c r="G119" s="121">
        <v>171174</v>
      </c>
      <c r="H119" s="114">
        <f xml:space="preserve">
(10.3*37.4)+(3.2*2.5)</f>
        <v>393.22</v>
      </c>
      <c r="I119" s="60" t="s">
        <v>674</v>
      </c>
      <c r="J119" s="115"/>
      <c r="K119" s="115"/>
      <c r="L119" s="63"/>
      <c r="M119" s="31" t="s">
        <v>872</v>
      </c>
      <c r="N119" s="116" t="s">
        <v>873</v>
      </c>
      <c r="O119" s="123"/>
      <c r="P119" s="124"/>
      <c r="Q119" s="125"/>
      <c r="R119" s="60"/>
    </row>
    <row r="120" spans="1:18" ht="30" customHeight="1">
      <c r="A120" s="113">
        <v>115</v>
      </c>
      <c r="B120" s="10" t="s">
        <v>21</v>
      </c>
      <c r="C120" s="10">
        <v>172</v>
      </c>
      <c r="D120" s="10">
        <v>172</v>
      </c>
      <c r="E120" s="60" t="s">
        <v>874</v>
      </c>
      <c r="F120" s="60" t="s">
        <v>875</v>
      </c>
      <c r="G120" s="121">
        <v>171174</v>
      </c>
      <c r="H120" s="114">
        <f>(26.3*10.2)+((3.2*2.5)*2)</f>
        <v>284.26</v>
      </c>
      <c r="I120" s="60" t="s">
        <v>674</v>
      </c>
      <c r="J120" s="115"/>
      <c r="K120" s="115"/>
      <c r="L120" s="63"/>
      <c r="M120" s="31" t="s">
        <v>872</v>
      </c>
      <c r="N120" s="116" t="s">
        <v>873</v>
      </c>
      <c r="O120" s="123"/>
      <c r="P120" s="124"/>
      <c r="Q120" s="125"/>
      <c r="R120" s="60"/>
    </row>
    <row r="121" spans="1:18" ht="30" customHeight="1">
      <c r="A121" s="113">
        <v>116</v>
      </c>
      <c r="B121" s="10" t="s">
        <v>21</v>
      </c>
      <c r="C121" s="10">
        <v>172</v>
      </c>
      <c r="D121" s="10">
        <v>172</v>
      </c>
      <c r="E121" s="60" t="s">
        <v>876</v>
      </c>
      <c r="F121" s="60" t="s">
        <v>877</v>
      </c>
      <c r="G121" s="121">
        <v>171174</v>
      </c>
      <c r="H121" s="114">
        <v>282.22000000000003</v>
      </c>
      <c r="I121" s="60" t="s">
        <v>674</v>
      </c>
      <c r="J121" s="115"/>
      <c r="K121" s="115"/>
      <c r="L121" s="63"/>
      <c r="M121" s="31" t="s">
        <v>872</v>
      </c>
      <c r="N121" s="116" t="s">
        <v>873</v>
      </c>
      <c r="O121" s="123"/>
      <c r="P121" s="124"/>
      <c r="Q121" s="125"/>
      <c r="R121" s="60"/>
    </row>
    <row r="122" spans="1:18" ht="30" customHeight="1">
      <c r="A122" s="113">
        <v>117</v>
      </c>
      <c r="B122" s="10" t="s">
        <v>21</v>
      </c>
      <c r="C122" s="10">
        <v>172</v>
      </c>
      <c r="D122" s="10">
        <v>172</v>
      </c>
      <c r="E122" s="60" t="s">
        <v>878</v>
      </c>
      <c r="F122" s="60" t="s">
        <v>879</v>
      </c>
      <c r="G122" s="121">
        <v>171174</v>
      </c>
      <c r="H122" s="114">
        <v>233.81</v>
      </c>
      <c r="I122" s="60" t="s">
        <v>674</v>
      </c>
      <c r="J122" s="115"/>
      <c r="K122" s="115"/>
      <c r="L122" s="63"/>
      <c r="M122" s="31" t="s">
        <v>872</v>
      </c>
      <c r="N122" s="116" t="s">
        <v>873</v>
      </c>
      <c r="O122" s="123"/>
      <c r="P122" s="124"/>
      <c r="Q122" s="125"/>
      <c r="R122" s="60"/>
    </row>
    <row r="123" spans="1:18" ht="30" customHeight="1">
      <c r="A123" s="113">
        <v>118</v>
      </c>
      <c r="B123" s="10" t="s">
        <v>21</v>
      </c>
      <c r="C123" s="10">
        <v>172</v>
      </c>
      <c r="D123" s="10">
        <v>172</v>
      </c>
      <c r="E123" s="60" t="s">
        <v>880</v>
      </c>
      <c r="F123" s="60" t="s">
        <v>881</v>
      </c>
      <c r="G123" s="121">
        <v>171174</v>
      </c>
      <c r="H123" s="114">
        <v>44.37</v>
      </c>
      <c r="I123" s="60" t="s">
        <v>674</v>
      </c>
      <c r="J123" s="115"/>
      <c r="K123" s="115"/>
      <c r="L123" s="63"/>
      <c r="M123" s="31" t="s">
        <v>872</v>
      </c>
      <c r="N123" s="116" t="s">
        <v>873</v>
      </c>
      <c r="O123" s="123"/>
      <c r="P123" s="124"/>
      <c r="Q123" s="125"/>
      <c r="R123" s="60"/>
    </row>
    <row r="124" spans="1:18" ht="30" customHeight="1">
      <c r="A124" s="113">
        <v>119</v>
      </c>
      <c r="B124" s="10" t="s">
        <v>21</v>
      </c>
      <c r="C124" s="10">
        <v>172</v>
      </c>
      <c r="D124" s="10">
        <v>172</v>
      </c>
      <c r="E124" s="60" t="s">
        <v>816</v>
      </c>
      <c r="F124" s="60" t="s">
        <v>882</v>
      </c>
      <c r="G124" s="121">
        <v>171174</v>
      </c>
      <c r="H124" s="126">
        <f>1.1*0.8</f>
        <v>0.88000000000000012</v>
      </c>
      <c r="I124" s="60" t="s">
        <v>674</v>
      </c>
      <c r="J124" s="115"/>
      <c r="K124" s="115"/>
      <c r="L124" s="63"/>
      <c r="M124" s="31" t="s">
        <v>872</v>
      </c>
      <c r="N124" s="116" t="s">
        <v>873</v>
      </c>
      <c r="O124" s="123"/>
      <c r="P124" s="124"/>
      <c r="Q124" s="125"/>
      <c r="R124" s="60"/>
    </row>
    <row r="125" spans="1:18" ht="30" customHeight="1">
      <c r="A125" s="113">
        <v>120</v>
      </c>
      <c r="B125" s="10" t="s">
        <v>21</v>
      </c>
      <c r="C125" s="10">
        <v>172</v>
      </c>
      <c r="D125" s="10">
        <v>172</v>
      </c>
      <c r="E125" s="60" t="s">
        <v>883</v>
      </c>
      <c r="F125" s="60" t="s">
        <v>884</v>
      </c>
      <c r="G125" s="121">
        <v>171174</v>
      </c>
      <c r="H125" s="117">
        <v>3</v>
      </c>
      <c r="I125" s="60" t="s">
        <v>697</v>
      </c>
      <c r="J125" s="115"/>
      <c r="K125" s="115"/>
      <c r="L125" s="63"/>
      <c r="M125" s="31" t="s">
        <v>872</v>
      </c>
      <c r="N125" s="116" t="s">
        <v>873</v>
      </c>
      <c r="O125" s="123"/>
      <c r="P125" s="124"/>
      <c r="Q125" s="125"/>
      <c r="R125" s="60"/>
    </row>
    <row r="126" spans="1:18" ht="30" customHeight="1">
      <c r="A126" s="113">
        <v>121</v>
      </c>
      <c r="B126" s="10" t="s">
        <v>21</v>
      </c>
      <c r="C126" s="10">
        <v>172</v>
      </c>
      <c r="D126" s="10">
        <v>172</v>
      </c>
      <c r="E126" s="60" t="s">
        <v>885</v>
      </c>
      <c r="F126" s="60" t="s">
        <v>886</v>
      </c>
      <c r="G126" s="121">
        <v>171174</v>
      </c>
      <c r="H126" s="117">
        <v>4</v>
      </c>
      <c r="I126" s="60" t="s">
        <v>697</v>
      </c>
      <c r="J126" s="115"/>
      <c r="K126" s="115"/>
      <c r="L126" s="63"/>
      <c r="M126" s="31" t="s">
        <v>872</v>
      </c>
      <c r="N126" s="116" t="s">
        <v>873</v>
      </c>
      <c r="O126" s="123"/>
      <c r="P126" s="124"/>
      <c r="Q126" s="125"/>
      <c r="R126" s="60"/>
    </row>
    <row r="127" spans="1:18" ht="30" customHeight="1">
      <c r="A127" s="113">
        <v>122</v>
      </c>
      <c r="B127" s="10" t="s">
        <v>21</v>
      </c>
      <c r="C127" s="10">
        <v>172</v>
      </c>
      <c r="D127" s="10">
        <v>172</v>
      </c>
      <c r="E127" s="60" t="s">
        <v>887</v>
      </c>
      <c r="F127" s="60" t="s">
        <v>886</v>
      </c>
      <c r="G127" s="121">
        <v>171174</v>
      </c>
      <c r="H127" s="126">
        <f>2.1*0.8</f>
        <v>1.6800000000000002</v>
      </c>
      <c r="I127" s="60" t="s">
        <v>674</v>
      </c>
      <c r="J127" s="115"/>
      <c r="K127" s="115"/>
      <c r="L127" s="63"/>
      <c r="M127" s="31" t="s">
        <v>872</v>
      </c>
      <c r="N127" s="116" t="s">
        <v>873</v>
      </c>
      <c r="O127" s="123"/>
      <c r="P127" s="124"/>
      <c r="Q127" s="125"/>
      <c r="R127" s="60"/>
    </row>
    <row r="128" spans="1:18" ht="30" customHeight="1">
      <c r="A128" s="113">
        <v>123</v>
      </c>
      <c r="B128" s="10" t="s">
        <v>21</v>
      </c>
      <c r="C128" s="10">
        <v>172</v>
      </c>
      <c r="D128" s="10">
        <v>172</v>
      </c>
      <c r="E128" s="60" t="s">
        <v>888</v>
      </c>
      <c r="F128" s="60" t="s">
        <v>889</v>
      </c>
      <c r="G128" s="121">
        <v>171174</v>
      </c>
      <c r="H128" s="126">
        <f>0.8*0.8</f>
        <v>0.64000000000000012</v>
      </c>
      <c r="I128" s="60" t="s">
        <v>674</v>
      </c>
      <c r="J128" s="115"/>
      <c r="K128" s="115"/>
      <c r="L128" s="63"/>
      <c r="M128" s="31" t="s">
        <v>872</v>
      </c>
      <c r="N128" s="116" t="s">
        <v>873</v>
      </c>
      <c r="O128" s="123"/>
      <c r="P128" s="124"/>
      <c r="Q128" s="125"/>
      <c r="R128" s="60"/>
    </row>
    <row r="129" spans="1:18" ht="30" customHeight="1">
      <c r="A129" s="113">
        <v>124</v>
      </c>
      <c r="B129" s="10" t="s">
        <v>21</v>
      </c>
      <c r="C129" s="10">
        <v>172</v>
      </c>
      <c r="D129" s="10">
        <v>172</v>
      </c>
      <c r="E129" s="60" t="s">
        <v>890</v>
      </c>
      <c r="F129" s="60" t="s">
        <v>891</v>
      </c>
      <c r="G129" s="121">
        <v>171174</v>
      </c>
      <c r="H129" s="117">
        <v>3</v>
      </c>
      <c r="I129" s="60" t="s">
        <v>697</v>
      </c>
      <c r="J129" s="115"/>
      <c r="K129" s="115"/>
      <c r="L129" s="63"/>
      <c r="M129" s="31" t="s">
        <v>872</v>
      </c>
      <c r="N129" s="116" t="s">
        <v>873</v>
      </c>
      <c r="O129" s="123"/>
      <c r="P129" s="124"/>
      <c r="Q129" s="125"/>
      <c r="R129" s="60"/>
    </row>
    <row r="130" spans="1:18" ht="30" customHeight="1">
      <c r="A130" s="113">
        <v>125</v>
      </c>
      <c r="B130" s="10" t="s">
        <v>21</v>
      </c>
      <c r="C130" s="10">
        <v>172</v>
      </c>
      <c r="D130" s="10">
        <v>172</v>
      </c>
      <c r="E130" s="60" t="s">
        <v>892</v>
      </c>
      <c r="F130" s="60" t="s">
        <v>893</v>
      </c>
      <c r="G130" s="121">
        <v>171174</v>
      </c>
      <c r="H130" s="117">
        <v>1</v>
      </c>
      <c r="I130" s="60" t="s">
        <v>697</v>
      </c>
      <c r="J130" s="115"/>
      <c r="K130" s="115"/>
      <c r="L130" s="63"/>
      <c r="M130" s="31" t="s">
        <v>872</v>
      </c>
      <c r="N130" s="116" t="s">
        <v>873</v>
      </c>
      <c r="O130" s="123"/>
      <c r="P130" s="124"/>
      <c r="Q130" s="125"/>
      <c r="R130" s="60"/>
    </row>
    <row r="131" spans="1:18" ht="30" customHeight="1">
      <c r="A131" s="113">
        <v>126</v>
      </c>
      <c r="B131" s="10" t="s">
        <v>21</v>
      </c>
      <c r="C131" s="10">
        <v>172</v>
      </c>
      <c r="D131" s="10">
        <v>172</v>
      </c>
      <c r="E131" s="60" t="s">
        <v>894</v>
      </c>
      <c r="F131" s="60" t="s">
        <v>895</v>
      </c>
      <c r="G131" s="121">
        <v>171174</v>
      </c>
      <c r="H131" s="117">
        <v>1</v>
      </c>
      <c r="I131" s="60" t="s">
        <v>697</v>
      </c>
      <c r="J131" s="115"/>
      <c r="K131" s="115"/>
      <c r="L131" s="63"/>
      <c r="M131" s="31" t="s">
        <v>872</v>
      </c>
      <c r="N131" s="116" t="s">
        <v>873</v>
      </c>
      <c r="O131" s="123"/>
      <c r="P131" s="124"/>
      <c r="Q131" s="125"/>
      <c r="R131" s="60"/>
    </row>
    <row r="132" spans="1:18" ht="30" customHeight="1">
      <c r="A132" s="113">
        <v>127</v>
      </c>
      <c r="B132" s="10" t="s">
        <v>21</v>
      </c>
      <c r="C132" s="10">
        <v>172</v>
      </c>
      <c r="D132" s="10">
        <v>172</v>
      </c>
      <c r="E132" s="60" t="s">
        <v>896</v>
      </c>
      <c r="F132" s="60" t="s">
        <v>897</v>
      </c>
      <c r="G132" s="121">
        <v>171174</v>
      </c>
      <c r="H132" s="117">
        <v>1</v>
      </c>
      <c r="I132" s="60" t="s">
        <v>697</v>
      </c>
      <c r="J132" s="115"/>
      <c r="K132" s="115"/>
      <c r="L132" s="63"/>
      <c r="M132" s="31" t="s">
        <v>872</v>
      </c>
      <c r="N132" s="116" t="s">
        <v>873</v>
      </c>
      <c r="O132" s="123"/>
      <c r="P132" s="124"/>
      <c r="Q132" s="125"/>
      <c r="R132" s="60"/>
    </row>
    <row r="133" spans="1:18" ht="30" customHeight="1">
      <c r="A133" s="113">
        <v>128</v>
      </c>
      <c r="B133" s="10" t="s">
        <v>21</v>
      </c>
      <c r="C133" s="10">
        <v>172</v>
      </c>
      <c r="D133" s="10">
        <v>172</v>
      </c>
      <c r="E133" s="60" t="s">
        <v>898</v>
      </c>
      <c r="F133" s="60" t="s">
        <v>899</v>
      </c>
      <c r="G133" s="121">
        <v>171174</v>
      </c>
      <c r="H133" s="114">
        <f>(4.1+7.5+39.7+2.1+2.1+21+7.6+13.7+30.3+6.8+2+2+2+25.3+2.1+13.6+3+21.2)+(5.5*2.8)+(4*1.7*2)</f>
        <v>235.1</v>
      </c>
      <c r="I133" s="60" t="s">
        <v>674</v>
      </c>
      <c r="J133" s="115"/>
      <c r="K133" s="115"/>
      <c r="L133" s="63"/>
      <c r="M133" s="31" t="s">
        <v>872</v>
      </c>
      <c r="N133" s="116" t="s">
        <v>873</v>
      </c>
      <c r="O133" s="123"/>
      <c r="P133" s="124"/>
      <c r="Q133" s="125"/>
      <c r="R133" s="60"/>
    </row>
    <row r="134" spans="1:18" ht="30" customHeight="1">
      <c r="A134" s="113">
        <v>129</v>
      </c>
      <c r="B134" s="10" t="s">
        <v>21</v>
      </c>
      <c r="C134" s="10">
        <v>172</v>
      </c>
      <c r="D134" s="10">
        <v>172</v>
      </c>
      <c r="E134" s="60" t="s">
        <v>900</v>
      </c>
      <c r="F134" s="60" t="s">
        <v>901</v>
      </c>
      <c r="G134" s="121">
        <v>171174</v>
      </c>
      <c r="H134" s="117">
        <v>1</v>
      </c>
      <c r="I134" s="60" t="s">
        <v>697</v>
      </c>
      <c r="J134" s="115"/>
      <c r="K134" s="115"/>
      <c r="L134" s="63"/>
      <c r="M134" s="31" t="s">
        <v>872</v>
      </c>
      <c r="N134" s="116" t="s">
        <v>873</v>
      </c>
      <c r="O134" s="123"/>
      <c r="P134" s="124"/>
      <c r="Q134" s="125"/>
      <c r="R134" s="60"/>
    </row>
    <row r="135" spans="1:18" ht="30" customHeight="1">
      <c r="A135" s="113">
        <v>130</v>
      </c>
      <c r="B135" s="10" t="s">
        <v>21</v>
      </c>
      <c r="C135" s="10">
        <v>172</v>
      </c>
      <c r="D135" s="10">
        <v>172</v>
      </c>
      <c r="E135" s="60" t="s">
        <v>902</v>
      </c>
      <c r="F135" s="60" t="s">
        <v>903</v>
      </c>
      <c r="G135" s="121">
        <v>171174</v>
      </c>
      <c r="H135" s="117">
        <v>5</v>
      </c>
      <c r="I135" s="60" t="s">
        <v>697</v>
      </c>
      <c r="J135" s="115"/>
      <c r="K135" s="115"/>
      <c r="L135" s="63"/>
      <c r="M135" s="31" t="s">
        <v>872</v>
      </c>
      <c r="N135" s="116" t="s">
        <v>873</v>
      </c>
      <c r="O135" s="123"/>
      <c r="P135" s="124"/>
      <c r="Q135" s="125"/>
      <c r="R135" s="60"/>
    </row>
    <row r="136" spans="1:18" ht="30" customHeight="1">
      <c r="A136" s="113">
        <v>131</v>
      </c>
      <c r="B136" s="10" t="s">
        <v>21</v>
      </c>
      <c r="C136" s="10">
        <v>172</v>
      </c>
      <c r="D136" s="10">
        <v>172</v>
      </c>
      <c r="E136" s="60" t="s">
        <v>904</v>
      </c>
      <c r="F136" s="60" t="s">
        <v>905</v>
      </c>
      <c r="G136" s="121">
        <v>171174</v>
      </c>
      <c r="H136" s="117">
        <v>1</v>
      </c>
      <c r="I136" s="60" t="s">
        <v>697</v>
      </c>
      <c r="J136" s="115"/>
      <c r="K136" s="115"/>
      <c r="L136" s="63"/>
      <c r="M136" s="31" t="s">
        <v>872</v>
      </c>
      <c r="N136" s="116" t="s">
        <v>873</v>
      </c>
      <c r="O136" s="123"/>
      <c r="P136" s="124"/>
      <c r="Q136" s="125"/>
      <c r="R136" s="60"/>
    </row>
    <row r="137" spans="1:18" ht="30" customHeight="1">
      <c r="A137" s="113">
        <v>132</v>
      </c>
      <c r="B137" s="10" t="s">
        <v>21</v>
      </c>
      <c r="C137" s="10">
        <v>172</v>
      </c>
      <c r="D137" s="10">
        <v>172</v>
      </c>
      <c r="E137" s="60" t="s">
        <v>906</v>
      </c>
      <c r="F137" s="60" t="s">
        <v>907</v>
      </c>
      <c r="G137" s="121">
        <v>171174</v>
      </c>
      <c r="H137" s="117">
        <v>1</v>
      </c>
      <c r="I137" s="60" t="s">
        <v>697</v>
      </c>
      <c r="J137" s="115"/>
      <c r="K137" s="115"/>
      <c r="L137" s="63"/>
      <c r="M137" s="31" t="s">
        <v>872</v>
      </c>
      <c r="N137" s="116" t="s">
        <v>873</v>
      </c>
      <c r="O137" s="123"/>
      <c r="P137" s="124"/>
      <c r="Q137" s="125"/>
      <c r="R137" s="60"/>
    </row>
    <row r="138" spans="1:18" ht="30" customHeight="1">
      <c r="A138" s="113">
        <v>133</v>
      </c>
      <c r="B138" s="10" t="s">
        <v>21</v>
      </c>
      <c r="C138" s="10">
        <v>172</v>
      </c>
      <c r="D138" s="10">
        <v>172</v>
      </c>
      <c r="E138" s="60" t="s">
        <v>865</v>
      </c>
      <c r="F138" s="60" t="s">
        <v>908</v>
      </c>
      <c r="G138" s="121">
        <v>171174</v>
      </c>
      <c r="H138" s="127">
        <v>218</v>
      </c>
      <c r="I138" s="60" t="s">
        <v>703</v>
      </c>
      <c r="J138" s="115"/>
      <c r="K138" s="115"/>
      <c r="L138" s="63"/>
      <c r="M138" s="31" t="s">
        <v>872</v>
      </c>
      <c r="N138" s="116" t="s">
        <v>873</v>
      </c>
      <c r="O138" s="123"/>
      <c r="P138" s="124"/>
      <c r="Q138" s="125"/>
      <c r="R138" s="60"/>
    </row>
    <row r="139" spans="1:18" ht="30" customHeight="1">
      <c r="A139" s="113">
        <v>134</v>
      </c>
      <c r="B139" s="10" t="s">
        <v>21</v>
      </c>
      <c r="C139" s="10">
        <v>172</v>
      </c>
      <c r="D139" s="10">
        <v>172</v>
      </c>
      <c r="E139" s="60" t="s">
        <v>645</v>
      </c>
      <c r="F139" s="60" t="s">
        <v>909</v>
      </c>
      <c r="G139" s="121">
        <v>171174</v>
      </c>
      <c r="H139" s="127">
        <v>80</v>
      </c>
      <c r="I139" s="60" t="s">
        <v>703</v>
      </c>
      <c r="J139" s="115"/>
      <c r="K139" s="115"/>
      <c r="L139" s="63"/>
      <c r="M139" s="31" t="s">
        <v>872</v>
      </c>
      <c r="N139" s="116" t="s">
        <v>873</v>
      </c>
      <c r="O139" s="123"/>
      <c r="P139" s="124"/>
      <c r="Q139" s="125"/>
      <c r="R139" s="60"/>
    </row>
    <row r="140" spans="1:18" ht="30" customHeight="1">
      <c r="A140" s="113">
        <v>135</v>
      </c>
      <c r="B140" s="10" t="s">
        <v>21</v>
      </c>
      <c r="C140" s="10">
        <v>172</v>
      </c>
      <c r="D140" s="10">
        <v>172</v>
      </c>
      <c r="E140" s="60" t="s">
        <v>727</v>
      </c>
      <c r="F140" s="60" t="s">
        <v>910</v>
      </c>
      <c r="G140" s="121">
        <v>171174</v>
      </c>
      <c r="H140" s="117">
        <v>1</v>
      </c>
      <c r="I140" s="60" t="s">
        <v>729</v>
      </c>
      <c r="J140" s="115"/>
      <c r="K140" s="115"/>
      <c r="L140" s="63"/>
      <c r="M140" s="31" t="s">
        <v>872</v>
      </c>
      <c r="N140" s="116" t="s">
        <v>873</v>
      </c>
      <c r="O140" s="123"/>
      <c r="P140" s="124"/>
      <c r="Q140" s="125"/>
      <c r="R140" s="60"/>
    </row>
    <row r="141" spans="1:18" ht="30" customHeight="1">
      <c r="A141" s="113">
        <v>136</v>
      </c>
      <c r="B141" s="10" t="s">
        <v>21</v>
      </c>
      <c r="C141" s="10">
        <v>172</v>
      </c>
      <c r="D141" s="10">
        <v>172</v>
      </c>
      <c r="E141" s="60" t="s">
        <v>625</v>
      </c>
      <c r="F141" s="60" t="s">
        <v>624</v>
      </c>
      <c r="G141" s="121">
        <v>171174</v>
      </c>
      <c r="H141" s="117">
        <v>2</v>
      </c>
      <c r="I141" s="60" t="s">
        <v>616</v>
      </c>
      <c r="J141" s="115"/>
      <c r="K141" s="115"/>
      <c r="L141" s="63"/>
      <c r="M141" s="31" t="s">
        <v>587</v>
      </c>
      <c r="N141" s="116" t="s">
        <v>646</v>
      </c>
      <c r="O141" s="123"/>
      <c r="P141" s="124"/>
      <c r="Q141" s="125"/>
      <c r="R141" s="60"/>
    </row>
    <row r="142" spans="1:18" ht="30" customHeight="1">
      <c r="A142" s="113">
        <v>137</v>
      </c>
      <c r="B142" s="10" t="s">
        <v>21</v>
      </c>
      <c r="C142" s="10">
        <v>172</v>
      </c>
      <c r="D142" s="10">
        <v>172</v>
      </c>
      <c r="E142" s="60" t="s">
        <v>911</v>
      </c>
      <c r="F142" s="60" t="s">
        <v>912</v>
      </c>
      <c r="G142" s="121">
        <v>171174</v>
      </c>
      <c r="H142" s="117">
        <v>1</v>
      </c>
      <c r="I142" s="60" t="s">
        <v>616</v>
      </c>
      <c r="J142" s="115"/>
      <c r="K142" s="115"/>
      <c r="L142" s="63"/>
      <c r="M142" s="31" t="s">
        <v>587</v>
      </c>
      <c r="N142" s="116" t="s">
        <v>646</v>
      </c>
      <c r="O142" s="123"/>
      <c r="P142" s="124"/>
      <c r="Q142" s="125"/>
      <c r="R142" s="60"/>
    </row>
    <row r="143" spans="1:18" ht="30" customHeight="1">
      <c r="A143" s="113">
        <v>138</v>
      </c>
      <c r="B143" s="10" t="s">
        <v>21</v>
      </c>
      <c r="C143" s="10">
        <v>172</v>
      </c>
      <c r="D143" s="10">
        <v>172</v>
      </c>
      <c r="E143" s="60" t="s">
        <v>913</v>
      </c>
      <c r="F143" s="60" t="s">
        <v>914</v>
      </c>
      <c r="G143" s="121">
        <v>171174</v>
      </c>
      <c r="H143" s="117">
        <v>2</v>
      </c>
      <c r="I143" s="60" t="s">
        <v>616</v>
      </c>
      <c r="J143" s="115"/>
      <c r="K143" s="115"/>
      <c r="L143" s="63"/>
      <c r="M143" s="31" t="s">
        <v>587</v>
      </c>
      <c r="N143" s="116" t="s">
        <v>646</v>
      </c>
      <c r="O143" s="123"/>
      <c r="P143" s="124"/>
      <c r="Q143" s="125"/>
      <c r="R143" s="60"/>
    </row>
    <row r="144" spans="1:18" ht="30" customHeight="1">
      <c r="A144" s="113">
        <v>139</v>
      </c>
      <c r="B144" s="10" t="s">
        <v>21</v>
      </c>
      <c r="C144" s="10">
        <v>172</v>
      </c>
      <c r="D144" s="10">
        <v>172</v>
      </c>
      <c r="E144" s="60" t="s">
        <v>915</v>
      </c>
      <c r="F144" s="60" t="s">
        <v>916</v>
      </c>
      <c r="G144" s="121">
        <v>171174</v>
      </c>
      <c r="H144" s="117">
        <v>4</v>
      </c>
      <c r="I144" s="60" t="s">
        <v>616</v>
      </c>
      <c r="J144" s="115"/>
      <c r="K144" s="115"/>
      <c r="L144" s="63"/>
      <c r="M144" s="31" t="s">
        <v>587</v>
      </c>
      <c r="N144" s="116" t="s">
        <v>646</v>
      </c>
      <c r="O144" s="123"/>
      <c r="P144" s="124"/>
      <c r="Q144" s="125"/>
      <c r="R144" s="60"/>
    </row>
    <row r="145" spans="1:18" ht="30" customHeight="1">
      <c r="A145" s="113">
        <v>140</v>
      </c>
      <c r="B145" s="10" t="s">
        <v>21</v>
      </c>
      <c r="C145" s="10">
        <v>172</v>
      </c>
      <c r="D145" s="10">
        <v>172</v>
      </c>
      <c r="E145" s="60" t="s">
        <v>644</v>
      </c>
      <c r="F145" s="60" t="s">
        <v>916</v>
      </c>
      <c r="G145" s="121">
        <v>171174</v>
      </c>
      <c r="H145" s="127">
        <f>2.7+1.5+1.3+2.6+2.6+2.3+2.1+1.7+3+1.9+11.8+6.2</f>
        <v>39.700000000000003</v>
      </c>
      <c r="I145" s="60" t="s">
        <v>610</v>
      </c>
      <c r="J145" s="115"/>
      <c r="K145" s="115"/>
      <c r="L145" s="63"/>
      <c r="M145" s="31" t="s">
        <v>587</v>
      </c>
      <c r="N145" s="116" t="s">
        <v>646</v>
      </c>
      <c r="O145" s="123"/>
      <c r="P145" s="124"/>
      <c r="Q145" s="125"/>
      <c r="R145" s="60"/>
    </row>
    <row r="146" spans="1:18" ht="30" customHeight="1">
      <c r="A146" s="113">
        <v>141</v>
      </c>
      <c r="B146" s="10" t="s">
        <v>21</v>
      </c>
      <c r="C146" s="10">
        <v>172</v>
      </c>
      <c r="D146" s="10">
        <v>172</v>
      </c>
      <c r="E146" s="60" t="s">
        <v>917</v>
      </c>
      <c r="F146" s="60" t="s">
        <v>918</v>
      </c>
      <c r="G146" s="121">
        <v>171174</v>
      </c>
      <c r="H146" s="117">
        <v>1</v>
      </c>
      <c r="I146" s="60" t="s">
        <v>616</v>
      </c>
      <c r="J146" s="115"/>
      <c r="K146" s="115"/>
      <c r="L146" s="63"/>
      <c r="M146" s="31" t="s">
        <v>587</v>
      </c>
      <c r="N146" s="116" t="s">
        <v>646</v>
      </c>
      <c r="O146" s="123"/>
      <c r="P146" s="124"/>
      <c r="Q146" s="125"/>
      <c r="R146" s="60"/>
    </row>
    <row r="147" spans="1:18" ht="30" customHeight="1">
      <c r="A147" s="113">
        <v>142</v>
      </c>
      <c r="B147" s="10" t="s">
        <v>21</v>
      </c>
      <c r="C147" s="10">
        <v>172</v>
      </c>
      <c r="D147" s="10">
        <v>172</v>
      </c>
      <c r="E147" s="60" t="s">
        <v>919</v>
      </c>
      <c r="F147" s="60" t="s">
        <v>920</v>
      </c>
      <c r="G147" s="121">
        <v>171174</v>
      </c>
      <c r="H147" s="117">
        <v>4</v>
      </c>
      <c r="I147" s="60" t="s">
        <v>616</v>
      </c>
      <c r="J147" s="115"/>
      <c r="K147" s="115"/>
      <c r="L147" s="63"/>
      <c r="M147" s="31" t="s">
        <v>587</v>
      </c>
      <c r="N147" s="116" t="s">
        <v>646</v>
      </c>
      <c r="O147" s="123"/>
      <c r="P147" s="124"/>
      <c r="Q147" s="125"/>
      <c r="R147" s="60"/>
    </row>
    <row r="148" spans="1:18" ht="30" customHeight="1">
      <c r="A148" s="113">
        <v>143</v>
      </c>
      <c r="B148" s="10" t="s">
        <v>21</v>
      </c>
      <c r="C148" s="10">
        <v>172</v>
      </c>
      <c r="D148" s="10">
        <v>172</v>
      </c>
      <c r="E148" s="60" t="s">
        <v>921</v>
      </c>
      <c r="F148" s="60" t="s">
        <v>922</v>
      </c>
      <c r="G148" s="121">
        <v>171174</v>
      </c>
      <c r="H148" s="117">
        <v>2</v>
      </c>
      <c r="I148" s="60" t="s">
        <v>616</v>
      </c>
      <c r="J148" s="115"/>
      <c r="K148" s="115"/>
      <c r="L148" s="63"/>
      <c r="M148" s="31" t="s">
        <v>587</v>
      </c>
      <c r="N148" s="116" t="s">
        <v>646</v>
      </c>
      <c r="O148" s="123"/>
      <c r="P148" s="124"/>
      <c r="Q148" s="125"/>
      <c r="R148" s="60"/>
    </row>
    <row r="149" spans="1:18" ht="30" customHeight="1">
      <c r="A149" s="113">
        <v>144</v>
      </c>
      <c r="B149" s="10" t="s">
        <v>21</v>
      </c>
      <c r="C149" s="10">
        <v>172</v>
      </c>
      <c r="D149" s="10">
        <v>172</v>
      </c>
      <c r="E149" s="60" t="s">
        <v>923</v>
      </c>
      <c r="F149" s="60" t="s">
        <v>924</v>
      </c>
      <c r="G149" s="121">
        <v>171174</v>
      </c>
      <c r="H149" s="117">
        <v>3</v>
      </c>
      <c r="I149" s="60" t="s">
        <v>616</v>
      </c>
      <c r="J149" s="115"/>
      <c r="K149" s="115"/>
      <c r="L149" s="63"/>
      <c r="M149" s="31" t="s">
        <v>587</v>
      </c>
      <c r="N149" s="116" t="s">
        <v>646</v>
      </c>
      <c r="O149" s="123"/>
      <c r="P149" s="124"/>
      <c r="Q149" s="125"/>
      <c r="R149" s="60"/>
    </row>
    <row r="150" spans="1:18" ht="30" customHeight="1">
      <c r="A150" s="113">
        <v>145</v>
      </c>
      <c r="B150" s="10" t="s">
        <v>21</v>
      </c>
      <c r="C150" s="10">
        <v>172</v>
      </c>
      <c r="D150" s="10">
        <v>172</v>
      </c>
      <c r="E150" s="60" t="s">
        <v>925</v>
      </c>
      <c r="F150" s="60" t="s">
        <v>926</v>
      </c>
      <c r="G150" s="121">
        <v>171174</v>
      </c>
      <c r="H150" s="117">
        <v>1</v>
      </c>
      <c r="I150" s="60" t="s">
        <v>616</v>
      </c>
      <c r="J150" s="115"/>
      <c r="K150" s="115"/>
      <c r="L150" s="63"/>
      <c r="M150" s="31" t="s">
        <v>587</v>
      </c>
      <c r="N150" s="116" t="s">
        <v>646</v>
      </c>
      <c r="O150" s="123"/>
      <c r="P150" s="124"/>
      <c r="Q150" s="125"/>
      <c r="R150" s="60"/>
    </row>
    <row r="151" spans="1:18" ht="30" customHeight="1">
      <c r="A151" s="113">
        <v>146</v>
      </c>
      <c r="B151" s="10" t="s">
        <v>21</v>
      </c>
      <c r="C151" s="10">
        <v>172</v>
      </c>
      <c r="D151" s="10">
        <v>172</v>
      </c>
      <c r="E151" s="60" t="s">
        <v>629</v>
      </c>
      <c r="F151" s="60" t="s">
        <v>927</v>
      </c>
      <c r="G151" s="121">
        <v>171174</v>
      </c>
      <c r="H151" s="117">
        <v>1</v>
      </c>
      <c r="I151" s="60" t="s">
        <v>616</v>
      </c>
      <c r="J151" s="115"/>
      <c r="K151" s="115"/>
      <c r="L151" s="63"/>
      <c r="M151" s="31" t="s">
        <v>587</v>
      </c>
      <c r="N151" s="116" t="s">
        <v>646</v>
      </c>
      <c r="O151" s="123"/>
      <c r="P151" s="124"/>
      <c r="Q151" s="125"/>
      <c r="R151" s="60"/>
    </row>
    <row r="152" spans="1:18" ht="30" customHeight="1">
      <c r="A152" s="113">
        <v>147</v>
      </c>
      <c r="B152" s="10" t="s">
        <v>21</v>
      </c>
      <c r="C152" s="10">
        <v>172</v>
      </c>
      <c r="D152" s="10">
        <v>172</v>
      </c>
      <c r="E152" s="60" t="s">
        <v>627</v>
      </c>
      <c r="F152" s="60" t="s">
        <v>928</v>
      </c>
      <c r="G152" s="121">
        <v>171174</v>
      </c>
      <c r="H152" s="117">
        <v>2</v>
      </c>
      <c r="I152" s="60" t="s">
        <v>616</v>
      </c>
      <c r="J152" s="115"/>
      <c r="K152" s="115"/>
      <c r="L152" s="63"/>
      <c r="M152" s="31" t="s">
        <v>587</v>
      </c>
      <c r="N152" s="116" t="s">
        <v>646</v>
      </c>
      <c r="O152" s="123"/>
      <c r="P152" s="124"/>
      <c r="Q152" s="125"/>
      <c r="R152" s="60"/>
    </row>
    <row r="153" spans="1:18" ht="30" customHeight="1">
      <c r="A153" s="113">
        <v>148</v>
      </c>
      <c r="B153" s="10" t="s">
        <v>21</v>
      </c>
      <c r="C153" s="10">
        <v>172</v>
      </c>
      <c r="D153" s="10">
        <v>172</v>
      </c>
      <c r="E153" s="60" t="s">
        <v>639</v>
      </c>
      <c r="F153" s="60" t="s">
        <v>929</v>
      </c>
      <c r="G153" s="121">
        <v>171174</v>
      </c>
      <c r="H153" s="114">
        <v>1150.6500000000001</v>
      </c>
      <c r="I153" s="60" t="s">
        <v>607</v>
      </c>
      <c r="J153" s="115"/>
      <c r="K153" s="115"/>
      <c r="L153" s="63"/>
      <c r="M153" s="31" t="s">
        <v>587</v>
      </c>
      <c r="N153" s="116" t="s">
        <v>646</v>
      </c>
      <c r="O153" s="123"/>
      <c r="P153" s="124"/>
      <c r="Q153" s="125"/>
      <c r="R153" s="60"/>
    </row>
    <row r="154" spans="1:18" ht="30" customHeight="1">
      <c r="A154" s="113">
        <v>149</v>
      </c>
      <c r="B154" s="10" t="s">
        <v>21</v>
      </c>
      <c r="C154" s="10">
        <v>180</v>
      </c>
      <c r="D154" s="10">
        <v>180</v>
      </c>
      <c r="E154" s="60" t="s">
        <v>647</v>
      </c>
      <c r="F154" s="60" t="s">
        <v>930</v>
      </c>
      <c r="G154" s="60"/>
      <c r="H154" s="119">
        <v>1</v>
      </c>
      <c r="I154" s="60" t="s">
        <v>608</v>
      </c>
      <c r="J154" s="115"/>
      <c r="K154" s="115" t="s">
        <v>931</v>
      </c>
      <c r="L154" s="63"/>
      <c r="M154" s="31" t="s">
        <v>588</v>
      </c>
      <c r="N154" s="32" t="s">
        <v>932</v>
      </c>
      <c r="O154" s="31"/>
      <c r="P154" s="33"/>
      <c r="Q154" s="31"/>
      <c r="R154" s="60"/>
    </row>
    <row r="155" spans="1:18" ht="30" customHeight="1">
      <c r="A155" s="113">
        <v>150</v>
      </c>
      <c r="B155" s="10" t="s">
        <v>21</v>
      </c>
      <c r="C155" s="10">
        <v>180</v>
      </c>
      <c r="D155" s="10">
        <v>180</v>
      </c>
      <c r="E155" s="60" t="s">
        <v>933</v>
      </c>
      <c r="F155" s="60" t="s">
        <v>934</v>
      </c>
      <c r="G155" s="60"/>
      <c r="H155" s="119">
        <v>1</v>
      </c>
      <c r="I155" s="60" t="s">
        <v>608</v>
      </c>
      <c r="J155" s="115"/>
      <c r="K155" s="115" t="s">
        <v>931</v>
      </c>
      <c r="L155" s="63"/>
      <c r="M155" s="31" t="s">
        <v>588</v>
      </c>
      <c r="N155" s="32" t="s">
        <v>932</v>
      </c>
      <c r="O155" s="31"/>
      <c r="P155" s="33"/>
      <c r="Q155" s="31"/>
      <c r="R155" s="60"/>
    </row>
    <row r="156" spans="1:18" ht="30" customHeight="1">
      <c r="A156" s="113">
        <v>151</v>
      </c>
      <c r="B156" s="10" t="s">
        <v>21</v>
      </c>
      <c r="C156" s="10">
        <v>180</v>
      </c>
      <c r="D156" s="10">
        <v>180</v>
      </c>
      <c r="E156" s="60" t="s">
        <v>935</v>
      </c>
      <c r="F156" s="60" t="s">
        <v>936</v>
      </c>
      <c r="G156" s="60"/>
      <c r="H156" s="118">
        <v>7</v>
      </c>
      <c r="I156" s="60" t="s">
        <v>610</v>
      </c>
      <c r="J156" s="115"/>
      <c r="K156" s="115" t="s">
        <v>931</v>
      </c>
      <c r="L156" s="63"/>
      <c r="M156" s="31" t="s">
        <v>588</v>
      </c>
      <c r="N156" s="32" t="s">
        <v>932</v>
      </c>
      <c r="O156" s="31"/>
      <c r="P156" s="33"/>
      <c r="Q156" s="31"/>
      <c r="R156" s="60"/>
    </row>
    <row r="157" spans="1:18" ht="30" customHeight="1">
      <c r="A157" s="113">
        <v>152</v>
      </c>
      <c r="B157" s="10" t="s">
        <v>21</v>
      </c>
      <c r="C157" s="10">
        <v>180</v>
      </c>
      <c r="D157" s="10">
        <v>180</v>
      </c>
      <c r="E157" s="60" t="s">
        <v>937</v>
      </c>
      <c r="F157" s="60" t="s">
        <v>938</v>
      </c>
      <c r="G157" s="60"/>
      <c r="H157" s="118">
        <v>60</v>
      </c>
      <c r="I157" s="60" t="s">
        <v>610</v>
      </c>
      <c r="J157" s="115"/>
      <c r="K157" s="115" t="s">
        <v>931</v>
      </c>
      <c r="L157" s="63"/>
      <c r="M157" s="31" t="s">
        <v>588</v>
      </c>
      <c r="N157" s="32" t="s">
        <v>932</v>
      </c>
      <c r="O157" s="31"/>
      <c r="P157" s="33"/>
      <c r="Q157" s="31"/>
      <c r="R157" s="60"/>
    </row>
    <row r="158" spans="1:18" ht="30" customHeight="1">
      <c r="A158" s="113">
        <v>153</v>
      </c>
      <c r="B158" s="10" t="s">
        <v>21</v>
      </c>
      <c r="C158" s="10">
        <v>180</v>
      </c>
      <c r="D158" s="10">
        <v>180</v>
      </c>
      <c r="E158" s="60" t="s">
        <v>613</v>
      </c>
      <c r="F158" s="60" t="s">
        <v>939</v>
      </c>
      <c r="G158" s="60"/>
      <c r="H158" s="119">
        <v>1</v>
      </c>
      <c r="I158" s="60" t="s">
        <v>608</v>
      </c>
      <c r="J158" s="115"/>
      <c r="K158" s="115" t="s">
        <v>931</v>
      </c>
      <c r="L158" s="63"/>
      <c r="M158" s="31" t="s">
        <v>588</v>
      </c>
      <c r="N158" s="32" t="s">
        <v>932</v>
      </c>
      <c r="O158" s="31"/>
      <c r="P158" s="33"/>
      <c r="Q158" s="31"/>
      <c r="R158" s="60"/>
    </row>
    <row r="159" spans="1:18" ht="30" customHeight="1">
      <c r="A159" s="113">
        <v>154</v>
      </c>
      <c r="B159" s="10" t="s">
        <v>21</v>
      </c>
      <c r="C159" s="10">
        <v>180</v>
      </c>
      <c r="D159" s="10">
        <v>180</v>
      </c>
      <c r="E159" s="60" t="s">
        <v>615</v>
      </c>
      <c r="F159" s="60" t="s">
        <v>940</v>
      </c>
      <c r="G159" s="60"/>
      <c r="H159" s="119">
        <v>140</v>
      </c>
      <c r="I159" s="60" t="s">
        <v>616</v>
      </c>
      <c r="J159" s="115"/>
      <c r="K159" s="115" t="s">
        <v>931</v>
      </c>
      <c r="L159" s="63"/>
      <c r="M159" s="31" t="s">
        <v>588</v>
      </c>
      <c r="N159" s="32" t="s">
        <v>932</v>
      </c>
      <c r="O159" s="31"/>
      <c r="P159" s="33"/>
      <c r="Q159" s="31"/>
      <c r="R159" s="60"/>
    </row>
    <row r="160" spans="1:18" ht="30" customHeight="1">
      <c r="A160" s="113">
        <v>155</v>
      </c>
      <c r="B160" s="10" t="s">
        <v>21</v>
      </c>
      <c r="C160" s="10">
        <v>180</v>
      </c>
      <c r="D160" s="10">
        <v>180</v>
      </c>
      <c r="E160" s="60" t="s">
        <v>941</v>
      </c>
      <c r="F160" s="60" t="s">
        <v>942</v>
      </c>
      <c r="G160" s="60"/>
      <c r="H160" s="119">
        <v>50</v>
      </c>
      <c r="I160" s="60" t="s">
        <v>616</v>
      </c>
      <c r="J160" s="115"/>
      <c r="K160" s="115" t="s">
        <v>931</v>
      </c>
      <c r="L160" s="63"/>
      <c r="M160" s="31" t="s">
        <v>588</v>
      </c>
      <c r="N160" s="32" t="s">
        <v>932</v>
      </c>
      <c r="O160" s="31"/>
      <c r="P160" s="33"/>
      <c r="Q160" s="31"/>
      <c r="R160" s="60"/>
    </row>
    <row r="161" spans="1:18" ht="30" customHeight="1">
      <c r="A161" s="113">
        <v>156</v>
      </c>
      <c r="B161" s="10" t="s">
        <v>21</v>
      </c>
      <c r="C161" s="10">
        <v>180</v>
      </c>
      <c r="D161" s="10">
        <v>180</v>
      </c>
      <c r="E161" s="60" t="s">
        <v>943</v>
      </c>
      <c r="F161" s="60" t="s">
        <v>944</v>
      </c>
      <c r="G161" s="60"/>
      <c r="H161" s="119">
        <v>28</v>
      </c>
      <c r="I161" s="60" t="s">
        <v>616</v>
      </c>
      <c r="J161" s="115"/>
      <c r="K161" s="115" t="s">
        <v>931</v>
      </c>
      <c r="L161" s="63"/>
      <c r="M161" s="31" t="s">
        <v>588</v>
      </c>
      <c r="N161" s="32" t="s">
        <v>932</v>
      </c>
      <c r="O161" s="31"/>
      <c r="P161" s="33"/>
      <c r="Q161" s="31"/>
      <c r="R161" s="60"/>
    </row>
    <row r="162" spans="1:18" ht="30" customHeight="1">
      <c r="A162" s="113">
        <v>157</v>
      </c>
      <c r="B162" s="10" t="s">
        <v>21</v>
      </c>
      <c r="C162" s="10">
        <v>180</v>
      </c>
      <c r="D162" s="10">
        <v>180</v>
      </c>
      <c r="E162" s="60" t="s">
        <v>945</v>
      </c>
      <c r="F162" s="60" t="s">
        <v>944</v>
      </c>
      <c r="G162" s="60"/>
      <c r="H162" s="119">
        <v>3</v>
      </c>
      <c r="I162" s="60" t="s">
        <v>616</v>
      </c>
      <c r="J162" s="115"/>
      <c r="K162" s="115" t="s">
        <v>931</v>
      </c>
      <c r="L162" s="63"/>
      <c r="M162" s="31" t="s">
        <v>588</v>
      </c>
      <c r="N162" s="32" t="s">
        <v>932</v>
      </c>
      <c r="O162" s="31"/>
      <c r="P162" s="33"/>
      <c r="Q162" s="31"/>
      <c r="R162" s="60"/>
    </row>
    <row r="163" spans="1:18" ht="30" customHeight="1">
      <c r="A163" s="113">
        <v>158</v>
      </c>
      <c r="B163" s="10" t="s">
        <v>21</v>
      </c>
      <c r="C163" s="10">
        <v>180</v>
      </c>
      <c r="D163" s="10">
        <v>180</v>
      </c>
      <c r="E163" s="60" t="s">
        <v>946</v>
      </c>
      <c r="F163" s="60" t="s">
        <v>944</v>
      </c>
      <c r="G163" s="60"/>
      <c r="H163" s="119">
        <v>4</v>
      </c>
      <c r="I163" s="60" t="s">
        <v>616</v>
      </c>
      <c r="J163" s="115"/>
      <c r="K163" s="115" t="s">
        <v>931</v>
      </c>
      <c r="L163" s="63"/>
      <c r="M163" s="31" t="s">
        <v>588</v>
      </c>
      <c r="N163" s="32" t="s">
        <v>932</v>
      </c>
      <c r="O163" s="31"/>
      <c r="P163" s="33"/>
      <c r="Q163" s="31"/>
      <c r="R163" s="60"/>
    </row>
    <row r="164" spans="1:18" ht="30" customHeight="1">
      <c r="A164" s="113">
        <v>159</v>
      </c>
      <c r="B164" s="10" t="s">
        <v>21</v>
      </c>
      <c r="C164" s="10">
        <v>180</v>
      </c>
      <c r="D164" s="10">
        <v>180</v>
      </c>
      <c r="E164" s="60" t="s">
        <v>947</v>
      </c>
      <c r="F164" s="60" t="s">
        <v>944</v>
      </c>
      <c r="G164" s="60"/>
      <c r="H164" s="119">
        <v>2</v>
      </c>
      <c r="I164" s="60" t="s">
        <v>616</v>
      </c>
      <c r="J164" s="115"/>
      <c r="K164" s="115" t="s">
        <v>931</v>
      </c>
      <c r="L164" s="63"/>
      <c r="M164" s="31" t="s">
        <v>588</v>
      </c>
      <c r="N164" s="32" t="s">
        <v>932</v>
      </c>
      <c r="O164" s="31"/>
      <c r="P164" s="33"/>
      <c r="Q164" s="31"/>
      <c r="R164" s="60"/>
    </row>
    <row r="165" spans="1:18" ht="30" customHeight="1">
      <c r="A165" s="113">
        <v>160</v>
      </c>
      <c r="B165" s="10" t="s">
        <v>21</v>
      </c>
      <c r="C165" s="10">
        <v>180</v>
      </c>
      <c r="D165" s="10">
        <v>180</v>
      </c>
      <c r="E165" s="60" t="s">
        <v>948</v>
      </c>
      <c r="F165" s="60" t="s">
        <v>944</v>
      </c>
      <c r="G165" s="60"/>
      <c r="H165" s="119">
        <v>2</v>
      </c>
      <c r="I165" s="60" t="s">
        <v>616</v>
      </c>
      <c r="J165" s="115"/>
      <c r="K165" s="115" t="s">
        <v>931</v>
      </c>
      <c r="L165" s="63"/>
      <c r="M165" s="31" t="s">
        <v>588</v>
      </c>
      <c r="N165" s="32" t="s">
        <v>932</v>
      </c>
      <c r="O165" s="31"/>
      <c r="P165" s="33"/>
      <c r="Q165" s="31"/>
      <c r="R165" s="60"/>
    </row>
    <row r="166" spans="1:18" ht="30" customHeight="1">
      <c r="A166" s="113">
        <v>161</v>
      </c>
      <c r="B166" s="10" t="s">
        <v>21</v>
      </c>
      <c r="C166" s="10">
        <v>180</v>
      </c>
      <c r="D166" s="10">
        <v>180</v>
      </c>
      <c r="E166" s="60" t="s">
        <v>949</v>
      </c>
      <c r="F166" s="60" t="s">
        <v>944</v>
      </c>
      <c r="G166" s="60"/>
      <c r="H166" s="119">
        <v>3</v>
      </c>
      <c r="I166" s="60" t="s">
        <v>616</v>
      </c>
      <c r="J166" s="115"/>
      <c r="K166" s="115" t="s">
        <v>931</v>
      </c>
      <c r="L166" s="63"/>
      <c r="M166" s="31" t="s">
        <v>588</v>
      </c>
      <c r="N166" s="32" t="s">
        <v>932</v>
      </c>
      <c r="O166" s="31"/>
      <c r="P166" s="33"/>
      <c r="Q166" s="31"/>
      <c r="R166" s="60"/>
    </row>
    <row r="167" spans="1:18" ht="30" customHeight="1">
      <c r="A167" s="113">
        <v>162</v>
      </c>
      <c r="B167" s="10" t="s">
        <v>21</v>
      </c>
      <c r="C167" s="10">
        <v>180</v>
      </c>
      <c r="D167" s="10">
        <v>180</v>
      </c>
      <c r="E167" s="60" t="s">
        <v>950</v>
      </c>
      <c r="F167" s="60" t="s">
        <v>944</v>
      </c>
      <c r="G167" s="60"/>
      <c r="H167" s="119">
        <v>2</v>
      </c>
      <c r="I167" s="60" t="s">
        <v>616</v>
      </c>
      <c r="J167" s="115"/>
      <c r="K167" s="115" t="s">
        <v>931</v>
      </c>
      <c r="L167" s="63"/>
      <c r="M167" s="31" t="s">
        <v>588</v>
      </c>
      <c r="N167" s="32" t="s">
        <v>932</v>
      </c>
      <c r="O167" s="31"/>
      <c r="P167" s="33"/>
      <c r="Q167" s="31"/>
      <c r="R167" s="60"/>
    </row>
    <row r="168" spans="1:18" ht="30" customHeight="1">
      <c r="A168" s="113">
        <v>163</v>
      </c>
      <c r="B168" s="10" t="s">
        <v>21</v>
      </c>
      <c r="C168" s="10">
        <v>180</v>
      </c>
      <c r="D168" s="10">
        <v>180</v>
      </c>
      <c r="E168" s="60" t="s">
        <v>626</v>
      </c>
      <c r="F168" s="60" t="s">
        <v>944</v>
      </c>
      <c r="G168" s="60"/>
      <c r="H168" s="119">
        <v>2</v>
      </c>
      <c r="I168" s="60" t="s">
        <v>616</v>
      </c>
      <c r="J168" s="115"/>
      <c r="K168" s="115" t="s">
        <v>931</v>
      </c>
      <c r="L168" s="63"/>
      <c r="M168" s="31" t="s">
        <v>588</v>
      </c>
      <c r="N168" s="32" t="s">
        <v>932</v>
      </c>
      <c r="O168" s="31"/>
      <c r="P168" s="33"/>
      <c r="Q168" s="31"/>
      <c r="R168" s="60"/>
    </row>
    <row r="169" spans="1:18" ht="30" customHeight="1">
      <c r="A169" s="113">
        <v>164</v>
      </c>
      <c r="B169" s="10" t="s">
        <v>21</v>
      </c>
      <c r="C169" s="10">
        <v>180</v>
      </c>
      <c r="D169" s="10">
        <v>180</v>
      </c>
      <c r="E169" s="60" t="s">
        <v>951</v>
      </c>
      <c r="F169" s="60" t="s">
        <v>944</v>
      </c>
      <c r="G169" s="60"/>
      <c r="H169" s="119">
        <v>20</v>
      </c>
      <c r="I169" s="60" t="s">
        <v>616</v>
      </c>
      <c r="J169" s="115"/>
      <c r="K169" s="115" t="s">
        <v>931</v>
      </c>
      <c r="L169" s="63"/>
      <c r="M169" s="31" t="s">
        <v>588</v>
      </c>
      <c r="N169" s="32" t="s">
        <v>932</v>
      </c>
      <c r="O169" s="31"/>
      <c r="P169" s="33"/>
      <c r="Q169" s="31"/>
      <c r="R169" s="60"/>
    </row>
    <row r="170" spans="1:18" ht="30" customHeight="1">
      <c r="A170" s="113">
        <v>165</v>
      </c>
      <c r="B170" s="10" t="s">
        <v>21</v>
      </c>
      <c r="C170" s="10">
        <v>180</v>
      </c>
      <c r="D170" s="10">
        <v>180</v>
      </c>
      <c r="E170" s="60" t="s">
        <v>952</v>
      </c>
      <c r="F170" s="60" t="s">
        <v>940</v>
      </c>
      <c r="G170" s="60"/>
      <c r="H170" s="119">
        <v>2</v>
      </c>
      <c r="I170" s="60" t="s">
        <v>616</v>
      </c>
      <c r="J170" s="115"/>
      <c r="K170" s="115" t="s">
        <v>931</v>
      </c>
      <c r="L170" s="63"/>
      <c r="M170" s="31" t="s">
        <v>588</v>
      </c>
      <c r="N170" s="32" t="s">
        <v>932</v>
      </c>
      <c r="O170" s="31"/>
      <c r="P170" s="33"/>
      <c r="Q170" s="31"/>
      <c r="R170" s="60"/>
    </row>
    <row r="171" spans="1:18" ht="30" customHeight="1">
      <c r="A171" s="113">
        <v>166</v>
      </c>
      <c r="B171" s="10" t="s">
        <v>21</v>
      </c>
      <c r="C171" s="10">
        <v>180</v>
      </c>
      <c r="D171" s="10">
        <v>180</v>
      </c>
      <c r="E171" s="60" t="s">
        <v>953</v>
      </c>
      <c r="F171" s="60" t="s">
        <v>944</v>
      </c>
      <c r="G171" s="60"/>
      <c r="H171" s="119">
        <v>10</v>
      </c>
      <c r="I171" s="60" t="s">
        <v>616</v>
      </c>
      <c r="J171" s="115"/>
      <c r="K171" s="115" t="s">
        <v>931</v>
      </c>
      <c r="L171" s="63"/>
      <c r="M171" s="31" t="s">
        <v>588</v>
      </c>
      <c r="N171" s="32" t="s">
        <v>932</v>
      </c>
      <c r="O171" s="31"/>
      <c r="P171" s="33"/>
      <c r="Q171" s="31"/>
      <c r="R171" s="60"/>
    </row>
    <row r="172" spans="1:18" ht="30" customHeight="1">
      <c r="A172" s="113">
        <v>167</v>
      </c>
      <c r="B172" s="10" t="s">
        <v>21</v>
      </c>
      <c r="C172" s="10">
        <v>180</v>
      </c>
      <c r="D172" s="10">
        <v>180</v>
      </c>
      <c r="E172" s="60" t="s">
        <v>954</v>
      </c>
      <c r="F172" s="60" t="s">
        <v>955</v>
      </c>
      <c r="G172" s="60"/>
      <c r="H172" s="119">
        <v>1</v>
      </c>
      <c r="I172" s="60" t="s">
        <v>616</v>
      </c>
      <c r="J172" s="115"/>
      <c r="K172" s="115" t="s">
        <v>931</v>
      </c>
      <c r="L172" s="63"/>
      <c r="M172" s="31" t="s">
        <v>588</v>
      </c>
      <c r="N172" s="32" t="s">
        <v>932</v>
      </c>
      <c r="O172" s="31"/>
      <c r="P172" s="33"/>
      <c r="Q172" s="31"/>
      <c r="R172" s="60"/>
    </row>
    <row r="173" spans="1:18" ht="30" customHeight="1">
      <c r="A173" s="113">
        <v>168</v>
      </c>
      <c r="B173" s="10" t="s">
        <v>21</v>
      </c>
      <c r="C173" s="10" t="s">
        <v>45</v>
      </c>
      <c r="D173" s="10" t="s">
        <v>45</v>
      </c>
      <c r="E173" s="60" t="s">
        <v>956</v>
      </c>
      <c r="F173" s="60" t="s">
        <v>957</v>
      </c>
      <c r="G173" s="60"/>
      <c r="H173" s="119">
        <v>130</v>
      </c>
      <c r="I173" s="60" t="s">
        <v>616</v>
      </c>
      <c r="J173" s="115"/>
      <c r="K173" s="115"/>
      <c r="L173" s="63"/>
      <c r="M173" s="31" t="s">
        <v>589</v>
      </c>
      <c r="N173" s="32" t="s">
        <v>958</v>
      </c>
      <c r="O173" s="31"/>
      <c r="P173" s="33"/>
      <c r="Q173" s="31"/>
      <c r="R173" s="60"/>
    </row>
    <row r="174" spans="1:18" ht="30" customHeight="1">
      <c r="A174" s="113">
        <v>169</v>
      </c>
      <c r="B174" s="10" t="s">
        <v>21</v>
      </c>
      <c r="C174" s="10" t="s">
        <v>45</v>
      </c>
      <c r="D174" s="10" t="s">
        <v>45</v>
      </c>
      <c r="E174" s="60" t="s">
        <v>959</v>
      </c>
      <c r="F174" s="60" t="s">
        <v>960</v>
      </c>
      <c r="G174" s="60"/>
      <c r="H174" s="119">
        <v>304</v>
      </c>
      <c r="I174" s="60" t="s">
        <v>616</v>
      </c>
      <c r="J174" s="115"/>
      <c r="K174" s="115"/>
      <c r="L174" s="63"/>
      <c r="M174" s="31" t="s">
        <v>589</v>
      </c>
      <c r="N174" s="32" t="s">
        <v>958</v>
      </c>
      <c r="O174" s="31"/>
      <c r="P174" s="33"/>
      <c r="Q174" s="31"/>
      <c r="R174" s="60"/>
    </row>
    <row r="175" spans="1:18" ht="30" customHeight="1">
      <c r="A175" s="113">
        <v>170</v>
      </c>
      <c r="B175" s="10" t="s">
        <v>21</v>
      </c>
      <c r="C175" s="10">
        <v>189</v>
      </c>
      <c r="D175" s="10">
        <v>189</v>
      </c>
      <c r="E175" s="60" t="s">
        <v>961</v>
      </c>
      <c r="F175" s="60" t="s">
        <v>962</v>
      </c>
      <c r="G175" s="60"/>
      <c r="H175" s="119">
        <v>133</v>
      </c>
      <c r="I175" s="60" t="s">
        <v>616</v>
      </c>
      <c r="J175" s="115"/>
      <c r="K175" s="115" t="s">
        <v>963</v>
      </c>
      <c r="L175" s="63"/>
      <c r="M175" s="31" t="s">
        <v>592</v>
      </c>
      <c r="N175" s="116" t="s">
        <v>964</v>
      </c>
      <c r="O175" s="31"/>
      <c r="P175" s="33"/>
      <c r="Q175" s="31"/>
      <c r="R175" s="60"/>
    </row>
    <row r="176" spans="1:18" ht="30" customHeight="1">
      <c r="A176" s="113">
        <v>171</v>
      </c>
      <c r="B176" s="10" t="s">
        <v>21</v>
      </c>
      <c r="C176" s="10">
        <v>189</v>
      </c>
      <c r="D176" s="10">
        <v>189</v>
      </c>
      <c r="E176" s="60" t="s">
        <v>965</v>
      </c>
      <c r="F176" s="60" t="s">
        <v>966</v>
      </c>
      <c r="G176" s="60"/>
      <c r="H176" s="119">
        <v>50</v>
      </c>
      <c r="I176" s="60" t="s">
        <v>616</v>
      </c>
      <c r="J176" s="115"/>
      <c r="K176" s="115" t="s">
        <v>963</v>
      </c>
      <c r="L176" s="63"/>
      <c r="M176" s="31" t="s">
        <v>592</v>
      </c>
      <c r="N176" s="116" t="s">
        <v>964</v>
      </c>
      <c r="O176" s="31"/>
      <c r="P176" s="33"/>
      <c r="Q176" s="31"/>
      <c r="R176" s="60"/>
    </row>
    <row r="177" spans="1:18" ht="30" customHeight="1">
      <c r="A177" s="113">
        <v>172</v>
      </c>
      <c r="B177" s="10" t="s">
        <v>21</v>
      </c>
      <c r="C177" s="10">
        <v>189</v>
      </c>
      <c r="D177" s="10">
        <v>189</v>
      </c>
      <c r="E177" s="60" t="s">
        <v>967</v>
      </c>
      <c r="F177" s="60" t="s">
        <v>968</v>
      </c>
      <c r="G177" s="60"/>
      <c r="H177" s="119">
        <v>20</v>
      </c>
      <c r="I177" s="60" t="s">
        <v>616</v>
      </c>
      <c r="J177" s="115"/>
      <c r="K177" s="115" t="s">
        <v>963</v>
      </c>
      <c r="L177" s="63"/>
      <c r="M177" s="31" t="s">
        <v>592</v>
      </c>
      <c r="N177" s="116" t="s">
        <v>964</v>
      </c>
      <c r="O177" s="31"/>
      <c r="P177" s="33"/>
      <c r="Q177" s="31"/>
      <c r="R177" s="60"/>
    </row>
    <row r="178" spans="1:18" ht="30" customHeight="1">
      <c r="A178" s="113">
        <v>173</v>
      </c>
      <c r="B178" s="10" t="s">
        <v>21</v>
      </c>
      <c r="C178" s="10">
        <v>189</v>
      </c>
      <c r="D178" s="10">
        <v>189</v>
      </c>
      <c r="E178" s="60" t="s">
        <v>946</v>
      </c>
      <c r="F178" s="60" t="s">
        <v>968</v>
      </c>
      <c r="G178" s="60"/>
      <c r="H178" s="119">
        <v>5</v>
      </c>
      <c r="I178" s="60" t="s">
        <v>616</v>
      </c>
      <c r="J178" s="115"/>
      <c r="K178" s="115" t="s">
        <v>963</v>
      </c>
      <c r="L178" s="63"/>
      <c r="M178" s="31" t="s">
        <v>592</v>
      </c>
      <c r="N178" s="116" t="s">
        <v>964</v>
      </c>
      <c r="O178" s="31"/>
      <c r="P178" s="33"/>
      <c r="Q178" s="31"/>
      <c r="R178" s="60"/>
    </row>
    <row r="179" spans="1:18" ht="30" customHeight="1">
      <c r="A179" s="113">
        <v>174</v>
      </c>
      <c r="B179" s="10" t="s">
        <v>21</v>
      </c>
      <c r="C179" s="10" t="s">
        <v>54</v>
      </c>
      <c r="D179" s="10" t="s">
        <v>54</v>
      </c>
      <c r="E179" s="60" t="s">
        <v>969</v>
      </c>
      <c r="F179" s="60" t="s">
        <v>970</v>
      </c>
      <c r="G179" s="60"/>
      <c r="H179" s="120">
        <v>8.75</v>
      </c>
      <c r="I179" s="60" t="s">
        <v>607</v>
      </c>
      <c r="J179" s="122"/>
      <c r="K179" s="115" t="s">
        <v>971</v>
      </c>
      <c r="L179" s="63"/>
      <c r="M179" s="31" t="s">
        <v>972</v>
      </c>
      <c r="N179" s="116" t="s">
        <v>973</v>
      </c>
      <c r="O179" s="31"/>
      <c r="P179" s="33"/>
      <c r="Q179" s="31"/>
      <c r="R179" s="60"/>
    </row>
    <row r="180" spans="1:18" ht="30" customHeight="1">
      <c r="A180" s="113">
        <v>175</v>
      </c>
      <c r="B180" s="10" t="s">
        <v>21</v>
      </c>
      <c r="C180" s="10" t="s">
        <v>54</v>
      </c>
      <c r="D180" s="10" t="s">
        <v>54</v>
      </c>
      <c r="E180" s="60" t="s">
        <v>611</v>
      </c>
      <c r="F180" s="60" t="s">
        <v>974</v>
      </c>
      <c r="G180" s="60"/>
      <c r="H180" s="118">
        <v>120</v>
      </c>
      <c r="I180" s="60" t="s">
        <v>610</v>
      </c>
      <c r="J180" s="122"/>
      <c r="K180" s="115" t="s">
        <v>971</v>
      </c>
      <c r="L180" s="63"/>
      <c r="M180" s="31" t="s">
        <v>972</v>
      </c>
      <c r="N180" s="116" t="s">
        <v>973</v>
      </c>
      <c r="O180" s="31"/>
      <c r="P180" s="33"/>
      <c r="Q180" s="31"/>
      <c r="R180" s="60"/>
    </row>
    <row r="181" spans="1:18" ht="30" customHeight="1">
      <c r="A181" s="113">
        <v>176</v>
      </c>
      <c r="B181" s="10" t="s">
        <v>21</v>
      </c>
      <c r="C181" s="10" t="s">
        <v>54</v>
      </c>
      <c r="D181" s="10" t="s">
        <v>54</v>
      </c>
      <c r="E181" s="60" t="s">
        <v>613</v>
      </c>
      <c r="F181" s="60" t="s">
        <v>975</v>
      </c>
      <c r="G181" s="60"/>
      <c r="H181" s="119">
        <v>1</v>
      </c>
      <c r="I181" s="60" t="s">
        <v>608</v>
      </c>
      <c r="J181" s="122"/>
      <c r="K181" s="115" t="s">
        <v>971</v>
      </c>
      <c r="L181" s="63"/>
      <c r="M181" s="31" t="s">
        <v>972</v>
      </c>
      <c r="N181" s="116" t="s">
        <v>973</v>
      </c>
      <c r="O181" s="31"/>
      <c r="P181" s="33"/>
      <c r="Q181" s="31"/>
      <c r="R181" s="60"/>
    </row>
    <row r="182" spans="1:18" ht="30" customHeight="1">
      <c r="A182" s="113">
        <v>177</v>
      </c>
      <c r="B182" s="10" t="s">
        <v>21</v>
      </c>
      <c r="C182" s="10" t="s">
        <v>56</v>
      </c>
      <c r="D182" s="10" t="s">
        <v>56</v>
      </c>
      <c r="E182" s="60" t="s">
        <v>969</v>
      </c>
      <c r="F182" s="60" t="s">
        <v>976</v>
      </c>
      <c r="G182" s="60"/>
      <c r="H182" s="120">
        <v>9</v>
      </c>
      <c r="I182" s="60" t="s">
        <v>607</v>
      </c>
      <c r="J182" s="115"/>
      <c r="K182" s="115" t="s">
        <v>977</v>
      </c>
      <c r="L182" s="63"/>
      <c r="M182" s="31" t="s">
        <v>596</v>
      </c>
      <c r="N182" s="116" t="s">
        <v>978</v>
      </c>
      <c r="O182" s="31"/>
      <c r="P182" s="33"/>
      <c r="Q182" s="31"/>
      <c r="R182" s="60"/>
    </row>
    <row r="183" spans="1:18" ht="30" customHeight="1">
      <c r="A183" s="113">
        <v>178</v>
      </c>
      <c r="B183" s="10" t="s">
        <v>21</v>
      </c>
      <c r="C183" s="10" t="s">
        <v>56</v>
      </c>
      <c r="D183" s="10" t="s">
        <v>56</v>
      </c>
      <c r="E183" s="60" t="s">
        <v>613</v>
      </c>
      <c r="F183" s="60" t="s">
        <v>975</v>
      </c>
      <c r="G183" s="60"/>
      <c r="H183" s="119">
        <v>1</v>
      </c>
      <c r="I183" s="60" t="s">
        <v>608</v>
      </c>
      <c r="J183" s="115"/>
      <c r="K183" s="115" t="s">
        <v>977</v>
      </c>
      <c r="L183" s="63"/>
      <c r="M183" s="31" t="s">
        <v>596</v>
      </c>
      <c r="N183" s="116" t="s">
        <v>978</v>
      </c>
      <c r="O183" s="31"/>
      <c r="P183" s="33"/>
      <c r="Q183" s="31"/>
      <c r="R183" s="60"/>
    </row>
    <row r="184" spans="1:18" ht="30" customHeight="1">
      <c r="A184" s="113">
        <v>179</v>
      </c>
      <c r="B184" s="10" t="s">
        <v>21</v>
      </c>
      <c r="C184" s="10" t="s">
        <v>56</v>
      </c>
      <c r="D184" s="10" t="s">
        <v>56</v>
      </c>
      <c r="E184" s="60" t="s">
        <v>611</v>
      </c>
      <c r="F184" s="60" t="s">
        <v>979</v>
      </c>
      <c r="G184" s="60"/>
      <c r="H184" s="118">
        <v>250</v>
      </c>
      <c r="I184" s="60" t="s">
        <v>610</v>
      </c>
      <c r="J184" s="115"/>
      <c r="K184" s="115" t="s">
        <v>977</v>
      </c>
      <c r="L184" s="63"/>
      <c r="M184" s="31" t="s">
        <v>596</v>
      </c>
      <c r="N184" s="116" t="s">
        <v>978</v>
      </c>
      <c r="O184" s="31"/>
      <c r="P184" s="33"/>
      <c r="Q184" s="31"/>
      <c r="R184" s="60"/>
    </row>
    <row r="185" spans="1:18" ht="30" customHeight="1">
      <c r="A185" s="113">
        <v>180</v>
      </c>
      <c r="B185" s="10" t="s">
        <v>21</v>
      </c>
      <c r="C185" s="10" t="s">
        <v>56</v>
      </c>
      <c r="D185" s="10" t="s">
        <v>56</v>
      </c>
      <c r="E185" s="60" t="s">
        <v>625</v>
      </c>
      <c r="F185" s="60" t="s">
        <v>942</v>
      </c>
      <c r="G185" s="60"/>
      <c r="H185" s="119">
        <v>150</v>
      </c>
      <c r="I185" s="60" t="s">
        <v>616</v>
      </c>
      <c r="J185" s="115"/>
      <c r="K185" s="115" t="s">
        <v>977</v>
      </c>
      <c r="L185" s="63"/>
      <c r="M185" s="31" t="s">
        <v>596</v>
      </c>
      <c r="N185" s="116" t="s">
        <v>978</v>
      </c>
      <c r="O185" s="31"/>
      <c r="P185" s="33"/>
      <c r="Q185" s="31"/>
      <c r="R185" s="60"/>
    </row>
    <row r="186" spans="1:18" ht="30" customHeight="1">
      <c r="A186" s="113">
        <v>181</v>
      </c>
      <c r="B186" s="10" t="s">
        <v>21</v>
      </c>
      <c r="C186" s="10" t="s">
        <v>56</v>
      </c>
      <c r="D186" s="10" t="s">
        <v>56</v>
      </c>
      <c r="E186" s="60" t="s">
        <v>627</v>
      </c>
      <c r="F186" s="60" t="s">
        <v>942</v>
      </c>
      <c r="G186" s="60"/>
      <c r="H186" s="119">
        <v>10</v>
      </c>
      <c r="I186" s="60" t="s">
        <v>616</v>
      </c>
      <c r="J186" s="115"/>
      <c r="K186" s="115" t="s">
        <v>977</v>
      </c>
      <c r="L186" s="63"/>
      <c r="M186" s="31" t="s">
        <v>596</v>
      </c>
      <c r="N186" s="116" t="s">
        <v>978</v>
      </c>
      <c r="O186" s="31"/>
      <c r="P186" s="33"/>
      <c r="Q186" s="31"/>
      <c r="R186" s="60"/>
    </row>
    <row r="187" spans="1:18" ht="30" customHeight="1">
      <c r="A187" s="113">
        <v>182</v>
      </c>
      <c r="B187" s="10" t="s">
        <v>21</v>
      </c>
      <c r="C187" s="10" t="s">
        <v>56</v>
      </c>
      <c r="D187" s="10" t="s">
        <v>56</v>
      </c>
      <c r="E187" s="60" t="s">
        <v>948</v>
      </c>
      <c r="F187" s="60" t="s">
        <v>942</v>
      </c>
      <c r="G187" s="60"/>
      <c r="H187" s="119">
        <v>10</v>
      </c>
      <c r="I187" s="60" t="s">
        <v>616</v>
      </c>
      <c r="J187" s="115"/>
      <c r="K187" s="115" t="s">
        <v>977</v>
      </c>
      <c r="L187" s="63"/>
      <c r="M187" s="31" t="s">
        <v>596</v>
      </c>
      <c r="N187" s="116" t="s">
        <v>978</v>
      </c>
      <c r="O187" s="31"/>
      <c r="P187" s="33"/>
      <c r="Q187" s="31"/>
      <c r="R187" s="60"/>
    </row>
    <row r="188" spans="1:18" ht="30" customHeight="1">
      <c r="A188" s="113">
        <v>183</v>
      </c>
      <c r="B188" s="10" t="s">
        <v>21</v>
      </c>
      <c r="C188" s="10" t="s">
        <v>58</v>
      </c>
      <c r="D188" s="10" t="s">
        <v>58</v>
      </c>
      <c r="E188" s="60" t="s">
        <v>617</v>
      </c>
      <c r="F188" s="60" t="s">
        <v>930</v>
      </c>
      <c r="G188" s="60"/>
      <c r="H188" s="119">
        <v>1</v>
      </c>
      <c r="I188" s="60" t="s">
        <v>608</v>
      </c>
      <c r="J188" s="115"/>
      <c r="K188" s="115"/>
      <c r="L188" s="63"/>
      <c r="M188" s="31" t="s">
        <v>598</v>
      </c>
      <c r="N188" s="116" t="s">
        <v>980</v>
      </c>
      <c r="O188" s="31"/>
      <c r="P188" s="33"/>
      <c r="Q188" s="31"/>
      <c r="R188" s="60"/>
    </row>
    <row r="189" spans="1:18" ht="30" customHeight="1">
      <c r="A189" s="113">
        <v>184</v>
      </c>
      <c r="B189" s="10" t="s">
        <v>21</v>
      </c>
      <c r="C189" s="10" t="s">
        <v>58</v>
      </c>
      <c r="D189" s="10" t="s">
        <v>58</v>
      </c>
      <c r="E189" s="60" t="s">
        <v>613</v>
      </c>
      <c r="F189" s="60" t="s">
        <v>981</v>
      </c>
      <c r="G189" s="60"/>
      <c r="H189" s="119">
        <v>1</v>
      </c>
      <c r="I189" s="60" t="s">
        <v>608</v>
      </c>
      <c r="J189" s="115"/>
      <c r="K189" s="115"/>
      <c r="L189" s="63"/>
      <c r="M189" s="31" t="s">
        <v>598</v>
      </c>
      <c r="N189" s="116" t="s">
        <v>980</v>
      </c>
      <c r="O189" s="31"/>
      <c r="P189" s="33"/>
      <c r="Q189" s="31"/>
      <c r="R189" s="60"/>
    </row>
    <row r="190" spans="1:18" ht="30" customHeight="1">
      <c r="A190" s="113">
        <v>185</v>
      </c>
      <c r="B190" s="10" t="s">
        <v>21</v>
      </c>
      <c r="C190" s="10" t="s">
        <v>58</v>
      </c>
      <c r="D190" s="10" t="s">
        <v>58</v>
      </c>
      <c r="E190" s="60" t="s">
        <v>954</v>
      </c>
      <c r="F190" s="60" t="s">
        <v>982</v>
      </c>
      <c r="G190" s="60"/>
      <c r="H190" s="119">
        <v>10</v>
      </c>
      <c r="I190" s="60" t="s">
        <v>616</v>
      </c>
      <c r="J190" s="115"/>
      <c r="K190" s="115"/>
      <c r="L190" s="63"/>
      <c r="M190" s="31" t="s">
        <v>598</v>
      </c>
      <c r="N190" s="116" t="s">
        <v>980</v>
      </c>
      <c r="O190" s="31"/>
      <c r="P190" s="33"/>
      <c r="Q190" s="31"/>
      <c r="R190" s="60"/>
    </row>
    <row r="191" spans="1:18" ht="30" customHeight="1">
      <c r="A191" s="113">
        <v>186</v>
      </c>
      <c r="B191" s="10" t="s">
        <v>21</v>
      </c>
      <c r="C191" s="10" t="s">
        <v>58</v>
      </c>
      <c r="D191" s="10" t="s">
        <v>58</v>
      </c>
      <c r="E191" s="60" t="s">
        <v>625</v>
      </c>
      <c r="F191" s="60" t="s">
        <v>983</v>
      </c>
      <c r="G191" s="60"/>
      <c r="H191" s="119">
        <v>30</v>
      </c>
      <c r="I191" s="60" t="s">
        <v>616</v>
      </c>
      <c r="J191" s="115"/>
      <c r="K191" s="115"/>
      <c r="L191" s="63"/>
      <c r="M191" s="31" t="s">
        <v>598</v>
      </c>
      <c r="N191" s="116" t="s">
        <v>980</v>
      </c>
      <c r="O191" s="31"/>
      <c r="P191" s="33"/>
      <c r="Q191" s="31"/>
      <c r="R191" s="60"/>
    </row>
    <row r="192" spans="1:18" ht="30" customHeight="1">
      <c r="A192" s="113">
        <v>187</v>
      </c>
      <c r="B192" s="10" t="s">
        <v>21</v>
      </c>
      <c r="C192" s="10" t="s">
        <v>60</v>
      </c>
      <c r="D192" s="10" t="s">
        <v>60</v>
      </c>
      <c r="E192" s="60" t="s">
        <v>984</v>
      </c>
      <c r="F192" s="60" t="s">
        <v>985</v>
      </c>
      <c r="G192" s="60"/>
      <c r="H192" s="128">
        <f>2.2*3.2</f>
        <v>7.0400000000000009</v>
      </c>
      <c r="I192" s="60" t="s">
        <v>607</v>
      </c>
      <c r="J192" s="122"/>
      <c r="K192" s="115"/>
      <c r="L192" s="63"/>
      <c r="M192" s="31" t="s">
        <v>986</v>
      </c>
      <c r="N192" s="116" t="s">
        <v>987</v>
      </c>
      <c r="O192" s="31"/>
      <c r="P192" s="33"/>
      <c r="Q192" s="34"/>
      <c r="R192" s="60"/>
    </row>
    <row r="193" spans="1:18" ht="30" customHeight="1">
      <c r="A193" s="113">
        <v>188</v>
      </c>
      <c r="B193" s="10" t="s">
        <v>21</v>
      </c>
      <c r="C193" s="10" t="s">
        <v>60</v>
      </c>
      <c r="D193" s="10" t="s">
        <v>60</v>
      </c>
      <c r="E193" s="60" t="s">
        <v>988</v>
      </c>
      <c r="F193" s="60" t="s">
        <v>989</v>
      </c>
      <c r="G193" s="60"/>
      <c r="H193" s="128">
        <f>2.2*3.5</f>
        <v>7.7000000000000011</v>
      </c>
      <c r="I193" s="60" t="s">
        <v>607</v>
      </c>
      <c r="J193" s="122"/>
      <c r="K193" s="115"/>
      <c r="L193" s="63"/>
      <c r="M193" s="31" t="s">
        <v>986</v>
      </c>
      <c r="N193" s="116" t="s">
        <v>987</v>
      </c>
      <c r="O193" s="31"/>
      <c r="P193" s="33"/>
      <c r="Q193" s="34"/>
      <c r="R193" s="60"/>
    </row>
    <row r="194" spans="1:18" ht="30" customHeight="1">
      <c r="A194" s="113">
        <v>189</v>
      </c>
      <c r="B194" s="10" t="s">
        <v>21</v>
      </c>
      <c r="C194" s="10" t="s">
        <v>60</v>
      </c>
      <c r="D194" s="10" t="s">
        <v>60</v>
      </c>
      <c r="E194" s="60" t="s">
        <v>990</v>
      </c>
      <c r="F194" s="60" t="s">
        <v>991</v>
      </c>
      <c r="G194" s="60"/>
      <c r="H194" s="127">
        <v>78</v>
      </c>
      <c r="I194" s="60" t="s">
        <v>610</v>
      </c>
      <c r="J194" s="122"/>
      <c r="K194" s="115"/>
      <c r="L194" s="63"/>
      <c r="M194" s="31" t="s">
        <v>986</v>
      </c>
      <c r="N194" s="116" t="s">
        <v>987</v>
      </c>
      <c r="O194" s="31"/>
      <c r="P194" s="33"/>
      <c r="Q194" s="34"/>
      <c r="R194" s="60"/>
    </row>
    <row r="195" spans="1:18" ht="30" customHeight="1">
      <c r="A195" s="113">
        <v>190</v>
      </c>
      <c r="B195" s="10" t="s">
        <v>21</v>
      </c>
      <c r="C195" s="10" t="s">
        <v>60</v>
      </c>
      <c r="D195" s="10" t="s">
        <v>60</v>
      </c>
      <c r="E195" s="60" t="s">
        <v>627</v>
      </c>
      <c r="F195" s="60" t="s">
        <v>992</v>
      </c>
      <c r="G195" s="60"/>
      <c r="H195" s="119">
        <v>4</v>
      </c>
      <c r="I195" s="60" t="s">
        <v>616</v>
      </c>
      <c r="J195" s="122"/>
      <c r="K195" s="115"/>
      <c r="L195" s="63"/>
      <c r="M195" s="31" t="s">
        <v>986</v>
      </c>
      <c r="N195" s="116" t="s">
        <v>987</v>
      </c>
      <c r="O195" s="31"/>
      <c r="P195" s="33"/>
      <c r="Q195" s="34"/>
      <c r="R195" s="60"/>
    </row>
    <row r="196" spans="1:18" ht="30" customHeight="1">
      <c r="A196" s="113">
        <v>191</v>
      </c>
      <c r="B196" s="10" t="s">
        <v>21</v>
      </c>
      <c r="C196" s="10" t="s">
        <v>60</v>
      </c>
      <c r="D196" s="10" t="s">
        <v>60</v>
      </c>
      <c r="E196" s="60" t="s">
        <v>993</v>
      </c>
      <c r="F196" s="60" t="s">
        <v>994</v>
      </c>
      <c r="G196" s="60"/>
      <c r="H196" s="119">
        <v>28</v>
      </c>
      <c r="I196" s="60" t="s">
        <v>616</v>
      </c>
      <c r="J196" s="122"/>
      <c r="K196" s="115"/>
      <c r="L196" s="63"/>
      <c r="M196" s="31" t="s">
        <v>986</v>
      </c>
      <c r="N196" s="116" t="s">
        <v>987</v>
      </c>
      <c r="O196" s="31"/>
      <c r="P196" s="33"/>
      <c r="Q196" s="34"/>
      <c r="R196" s="60"/>
    </row>
    <row r="197" spans="1:18" ht="30" customHeight="1">
      <c r="A197" s="113">
        <v>192</v>
      </c>
      <c r="B197" s="10" t="s">
        <v>21</v>
      </c>
      <c r="C197" s="10" t="s">
        <v>60</v>
      </c>
      <c r="D197" s="10" t="s">
        <v>60</v>
      </c>
      <c r="E197" s="60" t="s">
        <v>629</v>
      </c>
      <c r="F197" s="60" t="s">
        <v>957</v>
      </c>
      <c r="G197" s="60"/>
      <c r="H197" s="119">
        <v>15</v>
      </c>
      <c r="I197" s="60" t="s">
        <v>616</v>
      </c>
      <c r="J197" s="122"/>
      <c r="K197" s="115"/>
      <c r="L197" s="63"/>
      <c r="M197" s="31" t="s">
        <v>986</v>
      </c>
      <c r="N197" s="116" t="s">
        <v>987</v>
      </c>
      <c r="O197" s="31"/>
      <c r="P197" s="33"/>
      <c r="Q197" s="34"/>
      <c r="R197" s="60"/>
    </row>
    <row r="198" spans="1:18" ht="30" customHeight="1">
      <c r="A198" s="113">
        <v>193</v>
      </c>
      <c r="B198" s="10" t="s">
        <v>21</v>
      </c>
      <c r="C198" s="10" t="s">
        <v>60</v>
      </c>
      <c r="D198" s="10" t="s">
        <v>60</v>
      </c>
      <c r="E198" s="60" t="s">
        <v>613</v>
      </c>
      <c r="F198" s="60" t="s">
        <v>975</v>
      </c>
      <c r="G198" s="60"/>
      <c r="H198" s="119">
        <v>1</v>
      </c>
      <c r="I198" s="60" t="s">
        <v>608</v>
      </c>
      <c r="J198" s="122"/>
      <c r="K198" s="115"/>
      <c r="L198" s="63"/>
      <c r="M198" s="31" t="s">
        <v>986</v>
      </c>
      <c r="N198" s="116" t="s">
        <v>987</v>
      </c>
      <c r="O198" s="31"/>
      <c r="P198" s="33"/>
      <c r="Q198" s="34"/>
      <c r="R198" s="60"/>
    </row>
    <row r="199" spans="1:18" ht="30" customHeight="1">
      <c r="A199" s="113">
        <v>194</v>
      </c>
      <c r="B199" s="10" t="s">
        <v>21</v>
      </c>
      <c r="C199" s="10" t="s">
        <v>65</v>
      </c>
      <c r="D199" s="10" t="s">
        <v>65</v>
      </c>
      <c r="E199" s="60" t="s">
        <v>617</v>
      </c>
      <c r="F199" s="60" t="s">
        <v>930</v>
      </c>
      <c r="G199" s="60"/>
      <c r="H199" s="119">
        <v>1</v>
      </c>
      <c r="I199" s="60" t="s">
        <v>608</v>
      </c>
      <c r="J199" s="115"/>
      <c r="K199" s="115"/>
      <c r="L199" s="63"/>
      <c r="M199" s="31" t="s">
        <v>600</v>
      </c>
      <c r="N199" s="116" t="s">
        <v>995</v>
      </c>
      <c r="O199" s="31"/>
      <c r="P199" s="33"/>
      <c r="Q199" s="31"/>
      <c r="R199" s="60"/>
    </row>
    <row r="200" spans="1:18" ht="30" customHeight="1">
      <c r="A200" s="113">
        <v>195</v>
      </c>
      <c r="B200" s="10" t="s">
        <v>21</v>
      </c>
      <c r="C200" s="10" t="s">
        <v>65</v>
      </c>
      <c r="D200" s="10" t="s">
        <v>65</v>
      </c>
      <c r="E200" s="60" t="s">
        <v>611</v>
      </c>
      <c r="F200" s="60" t="s">
        <v>996</v>
      </c>
      <c r="G200" s="60"/>
      <c r="H200" s="129">
        <v>170</v>
      </c>
      <c r="I200" s="60" t="s">
        <v>610</v>
      </c>
      <c r="J200" s="115"/>
      <c r="K200" s="115"/>
      <c r="L200" s="63"/>
      <c r="M200" s="31" t="s">
        <v>600</v>
      </c>
      <c r="N200" s="116" t="s">
        <v>995</v>
      </c>
      <c r="O200" s="31"/>
      <c r="P200" s="33"/>
      <c r="Q200" s="31"/>
      <c r="R200" s="60"/>
    </row>
    <row r="201" spans="1:18" ht="30" customHeight="1">
      <c r="A201" s="113">
        <v>196</v>
      </c>
      <c r="B201" s="10" t="s">
        <v>21</v>
      </c>
      <c r="C201" s="10" t="s">
        <v>65</v>
      </c>
      <c r="D201" s="10" t="s">
        <v>65</v>
      </c>
      <c r="E201" s="60" t="s">
        <v>953</v>
      </c>
      <c r="F201" s="60" t="s">
        <v>997</v>
      </c>
      <c r="G201" s="60"/>
      <c r="H201" s="119">
        <v>60</v>
      </c>
      <c r="I201" s="60" t="s">
        <v>616</v>
      </c>
      <c r="J201" s="115"/>
      <c r="K201" s="115"/>
      <c r="L201" s="63"/>
      <c r="M201" s="31" t="s">
        <v>600</v>
      </c>
      <c r="N201" s="116" t="s">
        <v>995</v>
      </c>
      <c r="O201" s="31"/>
      <c r="P201" s="33"/>
      <c r="Q201" s="31"/>
      <c r="R201" s="60"/>
    </row>
    <row r="202" spans="1:18" ht="30" customHeight="1">
      <c r="A202" s="113">
        <v>197</v>
      </c>
      <c r="B202" s="10" t="s">
        <v>21</v>
      </c>
      <c r="C202" s="10" t="s">
        <v>65</v>
      </c>
      <c r="D202" s="10" t="s">
        <v>65</v>
      </c>
      <c r="E202" s="60" t="s">
        <v>628</v>
      </c>
      <c r="F202" s="60" t="s">
        <v>998</v>
      </c>
      <c r="G202" s="60"/>
      <c r="H202" s="119">
        <v>698</v>
      </c>
      <c r="I202" s="60" t="s">
        <v>616</v>
      </c>
      <c r="J202" s="115"/>
      <c r="K202" s="115"/>
      <c r="L202" s="63"/>
      <c r="M202" s="31" t="s">
        <v>600</v>
      </c>
      <c r="N202" s="116" t="s">
        <v>995</v>
      </c>
      <c r="O202" s="31"/>
      <c r="P202" s="33"/>
      <c r="Q202" s="31"/>
      <c r="R202" s="60"/>
    </row>
    <row r="203" spans="1:18" ht="30" customHeight="1">
      <c r="A203" s="113">
        <v>198</v>
      </c>
      <c r="B203" s="10" t="s">
        <v>21</v>
      </c>
      <c r="C203" s="10" t="s">
        <v>65</v>
      </c>
      <c r="D203" s="10" t="s">
        <v>65</v>
      </c>
      <c r="E203" s="60" t="s">
        <v>999</v>
      </c>
      <c r="F203" s="60" t="s">
        <v>1000</v>
      </c>
      <c r="G203" s="60"/>
      <c r="H203" s="119">
        <v>1848</v>
      </c>
      <c r="I203" s="60" t="s">
        <v>616</v>
      </c>
      <c r="J203" s="115"/>
      <c r="K203" s="115"/>
      <c r="L203" s="63"/>
      <c r="M203" s="31" t="s">
        <v>600</v>
      </c>
      <c r="N203" s="116" t="s">
        <v>995</v>
      </c>
      <c r="O203" s="31"/>
      <c r="P203" s="33"/>
      <c r="Q203" s="31"/>
      <c r="R203" s="60"/>
    </row>
    <row r="204" spans="1:18" ht="30" customHeight="1">
      <c r="A204" s="113">
        <v>199</v>
      </c>
      <c r="B204" s="10" t="s">
        <v>21</v>
      </c>
      <c r="C204" s="10" t="s">
        <v>65</v>
      </c>
      <c r="D204" s="10" t="s">
        <v>65</v>
      </c>
      <c r="E204" s="60" t="s">
        <v>1001</v>
      </c>
      <c r="F204" s="60" t="s">
        <v>1002</v>
      </c>
      <c r="G204" s="60"/>
      <c r="H204" s="119">
        <v>150</v>
      </c>
      <c r="I204" s="60" t="s">
        <v>616</v>
      </c>
      <c r="J204" s="115"/>
      <c r="K204" s="115"/>
      <c r="L204" s="63"/>
      <c r="M204" s="31" t="s">
        <v>600</v>
      </c>
      <c r="N204" s="116" t="s">
        <v>995</v>
      </c>
      <c r="O204" s="31"/>
      <c r="P204" s="33"/>
      <c r="Q204" s="31"/>
      <c r="R204" s="60"/>
    </row>
    <row r="205" spans="1:18" ht="30" customHeight="1">
      <c r="A205" s="113">
        <v>200</v>
      </c>
      <c r="B205" s="10" t="s">
        <v>21</v>
      </c>
      <c r="C205" s="10" t="s">
        <v>65</v>
      </c>
      <c r="D205" s="10" t="s">
        <v>65</v>
      </c>
      <c r="E205" s="60" t="s">
        <v>1003</v>
      </c>
      <c r="F205" s="60" t="s">
        <v>1004</v>
      </c>
      <c r="G205" s="60"/>
      <c r="H205" s="119">
        <v>150</v>
      </c>
      <c r="I205" s="60" t="s">
        <v>616</v>
      </c>
      <c r="J205" s="115"/>
      <c r="K205" s="115"/>
      <c r="L205" s="63"/>
      <c r="M205" s="31" t="s">
        <v>600</v>
      </c>
      <c r="N205" s="116" t="s">
        <v>995</v>
      </c>
      <c r="O205" s="31"/>
      <c r="P205" s="33"/>
      <c r="Q205" s="31"/>
      <c r="R205" s="60"/>
    </row>
    <row r="206" spans="1:18" ht="30" customHeight="1">
      <c r="A206" s="113">
        <v>201</v>
      </c>
      <c r="B206" s="10" t="s">
        <v>21</v>
      </c>
      <c r="C206" s="10" t="s">
        <v>65</v>
      </c>
      <c r="D206" s="10" t="s">
        <v>65</v>
      </c>
      <c r="E206" s="60" t="s">
        <v>1005</v>
      </c>
      <c r="F206" s="60" t="s">
        <v>1006</v>
      </c>
      <c r="G206" s="60"/>
      <c r="H206" s="119">
        <v>145</v>
      </c>
      <c r="I206" s="60" t="s">
        <v>616</v>
      </c>
      <c r="J206" s="115"/>
      <c r="K206" s="115"/>
      <c r="L206" s="63"/>
      <c r="M206" s="31" t="s">
        <v>600</v>
      </c>
      <c r="N206" s="116" t="s">
        <v>995</v>
      </c>
      <c r="O206" s="31"/>
      <c r="P206" s="33"/>
      <c r="Q206" s="31"/>
      <c r="R206" s="60"/>
    </row>
    <row r="207" spans="1:18" ht="30" customHeight="1">
      <c r="A207" s="113">
        <v>202</v>
      </c>
      <c r="B207" s="10" t="s">
        <v>21</v>
      </c>
      <c r="C207" s="10" t="s">
        <v>65</v>
      </c>
      <c r="D207" s="10" t="s">
        <v>65</v>
      </c>
      <c r="E207" s="60" t="s">
        <v>1007</v>
      </c>
      <c r="F207" s="60" t="s">
        <v>1008</v>
      </c>
      <c r="G207" s="60"/>
      <c r="H207" s="119">
        <v>97</v>
      </c>
      <c r="I207" s="60" t="s">
        <v>616</v>
      </c>
      <c r="J207" s="115"/>
      <c r="K207" s="115"/>
      <c r="L207" s="63"/>
      <c r="M207" s="31" t="s">
        <v>600</v>
      </c>
      <c r="N207" s="116" t="s">
        <v>995</v>
      </c>
      <c r="O207" s="31"/>
      <c r="P207" s="33"/>
      <c r="Q207" s="31"/>
      <c r="R207" s="60"/>
    </row>
    <row r="208" spans="1:18" ht="30" customHeight="1">
      <c r="A208" s="113">
        <v>203</v>
      </c>
      <c r="B208" s="10" t="s">
        <v>21</v>
      </c>
      <c r="C208" s="10" t="s">
        <v>65</v>
      </c>
      <c r="D208" s="10" t="s">
        <v>65</v>
      </c>
      <c r="E208" s="60" t="s">
        <v>613</v>
      </c>
      <c r="F208" s="60" t="s">
        <v>975</v>
      </c>
      <c r="G208" s="60"/>
      <c r="H208" s="119">
        <v>1</v>
      </c>
      <c r="I208" s="60" t="s">
        <v>608</v>
      </c>
      <c r="J208" s="115"/>
      <c r="K208" s="115"/>
      <c r="L208" s="63"/>
      <c r="M208" s="31" t="s">
        <v>600</v>
      </c>
      <c r="N208" s="116" t="s">
        <v>995</v>
      </c>
      <c r="O208" s="31"/>
      <c r="P208" s="33"/>
      <c r="Q208" s="31"/>
      <c r="R208" s="60"/>
    </row>
    <row r="209" spans="1:18" ht="30" customHeight="1">
      <c r="A209" s="113">
        <v>204</v>
      </c>
      <c r="B209" s="10" t="s">
        <v>21</v>
      </c>
      <c r="C209" s="10" t="s">
        <v>66</v>
      </c>
      <c r="D209" s="10" t="s">
        <v>66</v>
      </c>
      <c r="E209" s="60" t="s">
        <v>1009</v>
      </c>
      <c r="F209" s="60" t="s">
        <v>1010</v>
      </c>
      <c r="G209" s="60"/>
      <c r="H209" s="130">
        <f>(19.86*11.6)+(3.1*1.9)</f>
        <v>236.26599999999996</v>
      </c>
      <c r="I209" s="60" t="s">
        <v>607</v>
      </c>
      <c r="J209" s="122"/>
      <c r="K209" s="115"/>
      <c r="L209" s="63"/>
      <c r="M209" s="31" t="s">
        <v>1011</v>
      </c>
      <c r="N209" s="32" t="s">
        <v>517</v>
      </c>
      <c r="O209" s="31"/>
      <c r="P209" s="33"/>
      <c r="Q209" s="34"/>
      <c r="R209" s="60"/>
    </row>
    <row r="210" spans="1:18" ht="30" customHeight="1">
      <c r="A210" s="113">
        <v>205</v>
      </c>
      <c r="B210" s="10" t="s">
        <v>21</v>
      </c>
      <c r="C210" s="10" t="s">
        <v>66</v>
      </c>
      <c r="D210" s="10" t="s">
        <v>66</v>
      </c>
      <c r="E210" s="60" t="s">
        <v>1012</v>
      </c>
      <c r="F210" s="60" t="s">
        <v>1013</v>
      </c>
      <c r="G210" s="60"/>
      <c r="H210" s="130">
        <f>(19.86*11.6)</f>
        <v>230.37599999999998</v>
      </c>
      <c r="I210" s="60" t="s">
        <v>607</v>
      </c>
      <c r="J210" s="122"/>
      <c r="K210" s="115"/>
      <c r="L210" s="63"/>
      <c r="M210" s="31" t="s">
        <v>1011</v>
      </c>
      <c r="N210" s="32" t="s">
        <v>517</v>
      </c>
      <c r="O210" s="31"/>
      <c r="P210" s="33"/>
      <c r="Q210" s="34"/>
      <c r="R210" s="60"/>
    </row>
    <row r="211" spans="1:18" ht="30" customHeight="1">
      <c r="A211" s="113">
        <v>206</v>
      </c>
      <c r="B211" s="10" t="s">
        <v>21</v>
      </c>
      <c r="C211" s="10" t="s">
        <v>66</v>
      </c>
      <c r="D211" s="10" t="s">
        <v>66</v>
      </c>
      <c r="E211" s="60" t="s">
        <v>1014</v>
      </c>
      <c r="F211" s="60" t="s">
        <v>1015</v>
      </c>
      <c r="G211" s="60"/>
      <c r="H211" s="130">
        <f>14*13.55</f>
        <v>189.70000000000002</v>
      </c>
      <c r="I211" s="60" t="s">
        <v>607</v>
      </c>
      <c r="J211" s="122"/>
      <c r="K211" s="115"/>
      <c r="L211" s="63"/>
      <c r="M211" s="31" t="s">
        <v>1011</v>
      </c>
      <c r="N211" s="32" t="s">
        <v>517</v>
      </c>
      <c r="O211" s="31"/>
      <c r="P211" s="33"/>
      <c r="Q211" s="34"/>
      <c r="R211" s="60"/>
    </row>
    <row r="212" spans="1:18" ht="30" customHeight="1">
      <c r="A212" s="113">
        <v>207</v>
      </c>
      <c r="B212" s="10" t="s">
        <v>21</v>
      </c>
      <c r="C212" s="10" t="s">
        <v>66</v>
      </c>
      <c r="D212" s="10" t="s">
        <v>66</v>
      </c>
      <c r="E212" s="60" t="s">
        <v>619</v>
      </c>
      <c r="F212" s="60" t="s">
        <v>1016</v>
      </c>
      <c r="G212" s="60"/>
      <c r="H212" s="128">
        <f>11.45*3.9</f>
        <v>44.654999999999994</v>
      </c>
      <c r="I212" s="60" t="s">
        <v>607</v>
      </c>
      <c r="J212" s="122"/>
      <c r="K212" s="115"/>
      <c r="L212" s="63"/>
      <c r="M212" s="31" t="s">
        <v>1011</v>
      </c>
      <c r="N212" s="32" t="s">
        <v>517</v>
      </c>
      <c r="O212" s="31"/>
      <c r="P212" s="33"/>
      <c r="Q212" s="34"/>
      <c r="R212" s="60"/>
    </row>
    <row r="213" spans="1:18" ht="30" customHeight="1">
      <c r="A213" s="113">
        <v>208</v>
      </c>
      <c r="B213" s="10" t="s">
        <v>21</v>
      </c>
      <c r="C213" s="10" t="s">
        <v>66</v>
      </c>
      <c r="D213" s="10" t="s">
        <v>66</v>
      </c>
      <c r="E213" s="60" t="s">
        <v>1017</v>
      </c>
      <c r="F213" s="60" t="s">
        <v>1018</v>
      </c>
      <c r="G213" s="60"/>
      <c r="H213" s="128">
        <f>5.4*12.9</f>
        <v>69.660000000000011</v>
      </c>
      <c r="I213" s="60" t="s">
        <v>607</v>
      </c>
      <c r="J213" s="122"/>
      <c r="K213" s="115"/>
      <c r="L213" s="63"/>
      <c r="M213" s="31" t="s">
        <v>1011</v>
      </c>
      <c r="N213" s="32" t="s">
        <v>517</v>
      </c>
      <c r="O213" s="31"/>
      <c r="P213" s="33"/>
      <c r="Q213" s="34"/>
      <c r="R213" s="60"/>
    </row>
    <row r="214" spans="1:18" ht="30" customHeight="1">
      <c r="A214" s="113">
        <v>209</v>
      </c>
      <c r="B214" s="10" t="s">
        <v>21</v>
      </c>
      <c r="C214" s="10" t="s">
        <v>66</v>
      </c>
      <c r="D214" s="10" t="s">
        <v>66</v>
      </c>
      <c r="E214" s="60" t="s">
        <v>1019</v>
      </c>
      <c r="F214" s="60" t="s">
        <v>1020</v>
      </c>
      <c r="G214" s="60"/>
      <c r="H214" s="128">
        <f>3.1*6.6</f>
        <v>20.46</v>
      </c>
      <c r="I214" s="60" t="s">
        <v>607</v>
      </c>
      <c r="J214" s="122"/>
      <c r="K214" s="115"/>
      <c r="L214" s="63"/>
      <c r="M214" s="31" t="s">
        <v>1011</v>
      </c>
      <c r="N214" s="32" t="s">
        <v>517</v>
      </c>
      <c r="O214" s="31"/>
      <c r="P214" s="33"/>
      <c r="Q214" s="34"/>
      <c r="R214" s="60"/>
    </row>
    <row r="215" spans="1:18" ht="30" customHeight="1">
      <c r="A215" s="113">
        <v>210</v>
      </c>
      <c r="B215" s="10" t="s">
        <v>21</v>
      </c>
      <c r="C215" s="10" t="s">
        <v>66</v>
      </c>
      <c r="D215" s="10" t="s">
        <v>66</v>
      </c>
      <c r="E215" s="60" t="s">
        <v>1021</v>
      </c>
      <c r="F215" s="60" t="s">
        <v>1022</v>
      </c>
      <c r="G215" s="60"/>
      <c r="H215" s="128">
        <f>1.5*3</f>
        <v>4.5</v>
      </c>
      <c r="I215" s="60" t="s">
        <v>607</v>
      </c>
      <c r="J215" s="122"/>
      <c r="K215" s="115"/>
      <c r="L215" s="63"/>
      <c r="M215" s="31" t="s">
        <v>1011</v>
      </c>
      <c r="N215" s="32" t="s">
        <v>517</v>
      </c>
      <c r="O215" s="31"/>
      <c r="P215" s="33"/>
      <c r="Q215" s="34"/>
      <c r="R215" s="60"/>
    </row>
    <row r="216" spans="1:18" ht="30" customHeight="1">
      <c r="A216" s="113">
        <v>211</v>
      </c>
      <c r="B216" s="10" t="s">
        <v>21</v>
      </c>
      <c r="C216" s="10" t="s">
        <v>66</v>
      </c>
      <c r="D216" s="10" t="s">
        <v>66</v>
      </c>
      <c r="E216" s="60" t="s">
        <v>1023</v>
      </c>
      <c r="F216" s="60" t="s">
        <v>1024</v>
      </c>
      <c r="G216" s="60"/>
      <c r="H216" s="128">
        <f>1.9*2.5</f>
        <v>4.75</v>
      </c>
      <c r="I216" s="60" t="s">
        <v>607</v>
      </c>
      <c r="J216" s="122"/>
      <c r="K216" s="115"/>
      <c r="L216" s="63"/>
      <c r="M216" s="31" t="s">
        <v>1011</v>
      </c>
      <c r="N216" s="32" t="s">
        <v>517</v>
      </c>
      <c r="O216" s="31"/>
      <c r="P216" s="33"/>
      <c r="Q216" s="34"/>
      <c r="R216" s="60"/>
    </row>
    <row r="217" spans="1:18" ht="30" customHeight="1">
      <c r="A217" s="113">
        <v>212</v>
      </c>
      <c r="B217" s="10" t="s">
        <v>21</v>
      </c>
      <c r="C217" s="10" t="s">
        <v>66</v>
      </c>
      <c r="D217" s="10" t="s">
        <v>66</v>
      </c>
      <c r="E217" s="60" t="s">
        <v>1025</v>
      </c>
      <c r="F217" s="60" t="s">
        <v>1026</v>
      </c>
      <c r="G217" s="60"/>
      <c r="H217" s="120">
        <f>13.55*6</f>
        <v>81.300000000000011</v>
      </c>
      <c r="I217" s="60" t="s">
        <v>607</v>
      </c>
      <c r="J217" s="122"/>
      <c r="K217" s="115"/>
      <c r="L217" s="63"/>
      <c r="M217" s="31" t="s">
        <v>1011</v>
      </c>
      <c r="N217" s="32" t="s">
        <v>517</v>
      </c>
      <c r="O217" s="31"/>
      <c r="P217" s="33"/>
      <c r="Q217" s="34"/>
      <c r="R217" s="60"/>
    </row>
    <row r="218" spans="1:18" ht="30" customHeight="1">
      <c r="A218" s="113">
        <v>213</v>
      </c>
      <c r="B218" s="10" t="s">
        <v>21</v>
      </c>
      <c r="C218" s="10" t="s">
        <v>66</v>
      </c>
      <c r="D218" s="10" t="s">
        <v>66</v>
      </c>
      <c r="E218" s="60" t="s">
        <v>631</v>
      </c>
      <c r="F218" s="60" t="s">
        <v>1027</v>
      </c>
      <c r="G218" s="60"/>
      <c r="H218" s="128">
        <f>4.3*3</f>
        <v>12.899999999999999</v>
      </c>
      <c r="I218" s="60" t="s">
        <v>607</v>
      </c>
      <c r="J218" s="122"/>
      <c r="K218" s="115"/>
      <c r="L218" s="63"/>
      <c r="M218" s="31" t="s">
        <v>1011</v>
      </c>
      <c r="N218" s="32" t="s">
        <v>517</v>
      </c>
      <c r="O218" s="31"/>
      <c r="P218" s="33"/>
      <c r="Q218" s="34"/>
      <c r="R218" s="60"/>
    </row>
    <row r="219" spans="1:18" ht="30" customHeight="1">
      <c r="A219" s="113">
        <v>214</v>
      </c>
      <c r="B219" s="10" t="s">
        <v>21</v>
      </c>
      <c r="C219" s="10" t="s">
        <v>66</v>
      </c>
      <c r="D219" s="10" t="s">
        <v>66</v>
      </c>
      <c r="E219" s="60" t="s">
        <v>632</v>
      </c>
      <c r="F219" s="60" t="s">
        <v>1028</v>
      </c>
      <c r="G219" s="60"/>
      <c r="H219" s="128">
        <f>0.8*1.5</f>
        <v>1.2000000000000002</v>
      </c>
      <c r="I219" s="60" t="s">
        <v>607</v>
      </c>
      <c r="J219" s="122"/>
      <c r="K219" s="115"/>
      <c r="L219" s="63"/>
      <c r="M219" s="31" t="s">
        <v>1011</v>
      </c>
      <c r="N219" s="32" t="s">
        <v>517</v>
      </c>
      <c r="O219" s="31"/>
      <c r="P219" s="33"/>
      <c r="Q219" s="34"/>
      <c r="R219" s="60"/>
    </row>
    <row r="220" spans="1:18" ht="30" customHeight="1">
      <c r="A220" s="113">
        <v>215</v>
      </c>
      <c r="B220" s="10" t="s">
        <v>21</v>
      </c>
      <c r="C220" s="10" t="s">
        <v>66</v>
      </c>
      <c r="D220" s="10" t="s">
        <v>66</v>
      </c>
      <c r="E220" s="60" t="s">
        <v>633</v>
      </c>
      <c r="F220" s="60" t="s">
        <v>1029</v>
      </c>
      <c r="G220" s="60"/>
      <c r="H220" s="128">
        <f>1.2*6.1</f>
        <v>7.3199999999999994</v>
      </c>
      <c r="I220" s="60" t="s">
        <v>607</v>
      </c>
      <c r="J220" s="122"/>
      <c r="K220" s="115"/>
      <c r="L220" s="63"/>
      <c r="M220" s="31" t="s">
        <v>1011</v>
      </c>
      <c r="N220" s="32" t="s">
        <v>517</v>
      </c>
      <c r="O220" s="31"/>
      <c r="P220" s="33"/>
      <c r="Q220" s="34"/>
      <c r="R220" s="60"/>
    </row>
    <row r="221" spans="1:18" ht="30" customHeight="1">
      <c r="A221" s="113">
        <v>216</v>
      </c>
      <c r="B221" s="10" t="s">
        <v>21</v>
      </c>
      <c r="C221" s="10" t="s">
        <v>66</v>
      </c>
      <c r="D221" s="10" t="s">
        <v>66</v>
      </c>
      <c r="E221" s="60" t="s">
        <v>1030</v>
      </c>
      <c r="F221" s="60" t="s">
        <v>1031</v>
      </c>
      <c r="G221" s="60"/>
      <c r="H221" s="119">
        <v>3</v>
      </c>
      <c r="I221" s="60" t="s">
        <v>608</v>
      </c>
      <c r="J221" s="122"/>
      <c r="K221" s="115"/>
      <c r="L221" s="63"/>
      <c r="M221" s="31" t="s">
        <v>1011</v>
      </c>
      <c r="N221" s="32" t="s">
        <v>517</v>
      </c>
      <c r="O221" s="31"/>
      <c r="P221" s="33"/>
      <c r="Q221" s="34"/>
      <c r="R221" s="60"/>
    </row>
    <row r="222" spans="1:18" ht="30" customHeight="1">
      <c r="A222" s="113">
        <v>217</v>
      </c>
      <c r="B222" s="10" t="s">
        <v>21</v>
      </c>
      <c r="C222" s="10" t="s">
        <v>66</v>
      </c>
      <c r="D222" s="10" t="s">
        <v>66</v>
      </c>
      <c r="E222" s="60" t="s">
        <v>1032</v>
      </c>
      <c r="F222" s="60" t="s">
        <v>1033</v>
      </c>
      <c r="G222" s="60"/>
      <c r="H222" s="120">
        <f>1.9*4.1*2</f>
        <v>15.579999999999998</v>
      </c>
      <c r="I222" s="60" t="s">
        <v>607</v>
      </c>
      <c r="J222" s="122"/>
      <c r="K222" s="115"/>
      <c r="L222" s="63"/>
      <c r="M222" s="31" t="s">
        <v>1011</v>
      </c>
      <c r="N222" s="32" t="s">
        <v>517</v>
      </c>
      <c r="O222" s="31"/>
      <c r="P222" s="33"/>
      <c r="Q222" s="34"/>
      <c r="R222" s="60"/>
    </row>
    <row r="223" spans="1:18" ht="30" customHeight="1">
      <c r="A223" s="113">
        <v>218</v>
      </c>
      <c r="B223" s="10" t="s">
        <v>21</v>
      </c>
      <c r="C223" s="10" t="s">
        <v>66</v>
      </c>
      <c r="D223" s="10" t="s">
        <v>66</v>
      </c>
      <c r="E223" s="60" t="s">
        <v>1034</v>
      </c>
      <c r="F223" s="60" t="s">
        <v>1035</v>
      </c>
      <c r="G223" s="60"/>
      <c r="H223" s="119">
        <v>1</v>
      </c>
      <c r="I223" s="60" t="s">
        <v>608</v>
      </c>
      <c r="J223" s="122"/>
      <c r="K223" s="115"/>
      <c r="L223" s="63"/>
      <c r="M223" s="31" t="s">
        <v>1011</v>
      </c>
      <c r="N223" s="32" t="s">
        <v>517</v>
      </c>
      <c r="O223" s="31"/>
      <c r="P223" s="33"/>
      <c r="Q223" s="34"/>
      <c r="R223" s="60"/>
    </row>
    <row r="224" spans="1:18" ht="30" customHeight="1">
      <c r="A224" s="113">
        <v>219</v>
      </c>
      <c r="B224" s="10" t="s">
        <v>21</v>
      </c>
      <c r="C224" s="10" t="s">
        <v>66</v>
      </c>
      <c r="D224" s="10" t="s">
        <v>66</v>
      </c>
      <c r="E224" s="60" t="s">
        <v>1036</v>
      </c>
      <c r="F224" s="60" t="s">
        <v>1037</v>
      </c>
      <c r="G224" s="60"/>
      <c r="H224" s="119">
        <v>1</v>
      </c>
      <c r="I224" s="60" t="s">
        <v>608</v>
      </c>
      <c r="J224" s="122"/>
      <c r="K224" s="115"/>
      <c r="L224" s="63"/>
      <c r="M224" s="31" t="s">
        <v>1011</v>
      </c>
      <c r="N224" s="32" t="s">
        <v>517</v>
      </c>
      <c r="O224" s="31"/>
      <c r="P224" s="33"/>
      <c r="Q224" s="34"/>
      <c r="R224" s="60"/>
    </row>
    <row r="225" spans="1:18" ht="30" customHeight="1">
      <c r="A225" s="113">
        <v>220</v>
      </c>
      <c r="B225" s="10" t="s">
        <v>21</v>
      </c>
      <c r="C225" s="10" t="s">
        <v>66</v>
      </c>
      <c r="D225" s="10" t="s">
        <v>66</v>
      </c>
      <c r="E225" s="60" t="s">
        <v>640</v>
      </c>
      <c r="F225" s="60" t="s">
        <v>1038</v>
      </c>
      <c r="G225" s="60"/>
      <c r="H225" s="118">
        <v>100.5</v>
      </c>
      <c r="I225" s="60" t="s">
        <v>610</v>
      </c>
      <c r="J225" s="122"/>
      <c r="K225" s="115"/>
      <c r="L225" s="63"/>
      <c r="M225" s="31" t="s">
        <v>1011</v>
      </c>
      <c r="N225" s="32" t="s">
        <v>517</v>
      </c>
      <c r="O225" s="31"/>
      <c r="P225" s="33"/>
      <c r="Q225" s="34"/>
      <c r="R225" s="60"/>
    </row>
    <row r="226" spans="1:18" ht="30" customHeight="1">
      <c r="A226" s="113">
        <v>221</v>
      </c>
      <c r="B226" s="10" t="s">
        <v>21</v>
      </c>
      <c r="C226" s="10" t="s">
        <v>66</v>
      </c>
      <c r="D226" s="10" t="s">
        <v>66</v>
      </c>
      <c r="E226" s="60" t="s">
        <v>1039</v>
      </c>
      <c r="F226" s="60" t="s">
        <v>1040</v>
      </c>
      <c r="G226" s="60"/>
      <c r="H226" s="118">
        <v>38.5</v>
      </c>
      <c r="I226" s="60" t="s">
        <v>610</v>
      </c>
      <c r="J226" s="122"/>
      <c r="K226" s="115"/>
      <c r="L226" s="63"/>
      <c r="M226" s="31" t="s">
        <v>1011</v>
      </c>
      <c r="N226" s="32" t="s">
        <v>517</v>
      </c>
      <c r="O226" s="31"/>
      <c r="P226" s="33"/>
      <c r="Q226" s="34"/>
      <c r="R226" s="60"/>
    </row>
    <row r="227" spans="1:18" ht="30" customHeight="1">
      <c r="A227" s="113">
        <v>222</v>
      </c>
      <c r="B227" s="10" t="s">
        <v>21</v>
      </c>
      <c r="C227" s="10" t="s">
        <v>66</v>
      </c>
      <c r="D227" s="10" t="s">
        <v>66</v>
      </c>
      <c r="E227" s="60" t="s">
        <v>1041</v>
      </c>
      <c r="F227" s="60" t="s">
        <v>1042</v>
      </c>
      <c r="G227" s="60"/>
      <c r="H227" s="118">
        <v>100.5</v>
      </c>
      <c r="I227" s="60" t="s">
        <v>610</v>
      </c>
      <c r="J227" s="122"/>
      <c r="K227" s="115"/>
      <c r="L227" s="63"/>
      <c r="M227" s="31" t="s">
        <v>1011</v>
      </c>
      <c r="N227" s="32" t="s">
        <v>517</v>
      </c>
      <c r="O227" s="31"/>
      <c r="P227" s="33"/>
      <c r="Q227" s="34"/>
      <c r="R227" s="60"/>
    </row>
    <row r="228" spans="1:18" ht="30" customHeight="1">
      <c r="A228" s="113">
        <v>223</v>
      </c>
      <c r="B228" s="10" t="s">
        <v>21</v>
      </c>
      <c r="C228" s="10" t="s">
        <v>66</v>
      </c>
      <c r="D228" s="10" t="s">
        <v>66</v>
      </c>
      <c r="E228" s="60" t="s">
        <v>1043</v>
      </c>
      <c r="F228" s="60" t="s">
        <v>1044</v>
      </c>
      <c r="G228" s="60"/>
      <c r="H228" s="119">
        <v>1</v>
      </c>
      <c r="I228" s="60" t="s">
        <v>608</v>
      </c>
      <c r="J228" s="122"/>
      <c r="K228" s="115"/>
      <c r="L228" s="63"/>
      <c r="M228" s="31" t="s">
        <v>1011</v>
      </c>
      <c r="N228" s="32" t="s">
        <v>517</v>
      </c>
      <c r="O228" s="31"/>
      <c r="P228" s="33"/>
      <c r="Q228" s="34"/>
      <c r="R228" s="60"/>
    </row>
    <row r="229" spans="1:18" ht="30" customHeight="1">
      <c r="A229" s="113">
        <v>224</v>
      </c>
      <c r="B229" s="10" t="s">
        <v>21</v>
      </c>
      <c r="C229" s="10" t="s">
        <v>66</v>
      </c>
      <c r="D229" s="10" t="s">
        <v>66</v>
      </c>
      <c r="E229" s="60" t="s">
        <v>1045</v>
      </c>
      <c r="F229" s="60"/>
      <c r="G229" s="60"/>
      <c r="H229" s="119">
        <v>1</v>
      </c>
      <c r="I229" s="60" t="s">
        <v>608</v>
      </c>
      <c r="J229" s="122"/>
      <c r="K229" s="115"/>
      <c r="L229" s="63"/>
      <c r="M229" s="31" t="s">
        <v>1011</v>
      </c>
      <c r="N229" s="32" t="s">
        <v>517</v>
      </c>
      <c r="O229" s="31"/>
      <c r="P229" s="33"/>
      <c r="Q229" s="34"/>
      <c r="R229" s="60"/>
    </row>
    <row r="230" spans="1:18" ht="30" customHeight="1">
      <c r="A230" s="113">
        <v>225</v>
      </c>
      <c r="B230" s="10" t="s">
        <v>21</v>
      </c>
      <c r="C230" s="10" t="s">
        <v>66</v>
      </c>
      <c r="D230" s="10" t="s">
        <v>66</v>
      </c>
      <c r="E230" s="60" t="s">
        <v>1046</v>
      </c>
      <c r="F230" s="60"/>
      <c r="G230" s="60"/>
      <c r="H230" s="119">
        <v>1</v>
      </c>
      <c r="I230" s="60" t="s">
        <v>608</v>
      </c>
      <c r="J230" s="122"/>
      <c r="K230" s="115"/>
      <c r="L230" s="63"/>
      <c r="M230" s="31" t="s">
        <v>1011</v>
      </c>
      <c r="N230" s="32" t="s">
        <v>517</v>
      </c>
      <c r="O230" s="31"/>
      <c r="P230" s="33"/>
      <c r="Q230" s="34"/>
      <c r="R230" s="60"/>
    </row>
    <row r="231" spans="1:18" ht="30" customHeight="1">
      <c r="A231" s="113">
        <v>226</v>
      </c>
      <c r="B231" s="10" t="s">
        <v>21</v>
      </c>
      <c r="C231" s="10" t="s">
        <v>66</v>
      </c>
      <c r="D231" s="10" t="s">
        <v>66</v>
      </c>
      <c r="E231" s="60" t="s">
        <v>1047</v>
      </c>
      <c r="F231" s="60" t="s">
        <v>1048</v>
      </c>
      <c r="G231" s="60"/>
      <c r="H231" s="119">
        <v>1</v>
      </c>
      <c r="I231" s="60" t="s">
        <v>608</v>
      </c>
      <c r="J231" s="122"/>
      <c r="K231" s="115"/>
      <c r="L231" s="63"/>
      <c r="M231" s="31" t="s">
        <v>1011</v>
      </c>
      <c r="N231" s="32" t="s">
        <v>517</v>
      </c>
      <c r="O231" s="31"/>
      <c r="P231" s="33"/>
      <c r="Q231" s="34"/>
      <c r="R231" s="60"/>
    </row>
    <row r="232" spans="1:18" ht="30" customHeight="1">
      <c r="A232" s="113">
        <v>227</v>
      </c>
      <c r="B232" s="10" t="s">
        <v>21</v>
      </c>
      <c r="C232" s="10" t="s">
        <v>66</v>
      </c>
      <c r="D232" s="10" t="s">
        <v>66</v>
      </c>
      <c r="E232" s="60" t="s">
        <v>1047</v>
      </c>
      <c r="F232" s="60"/>
      <c r="G232" s="60"/>
      <c r="H232" s="119">
        <v>1</v>
      </c>
      <c r="I232" s="60" t="s">
        <v>608</v>
      </c>
      <c r="J232" s="122"/>
      <c r="K232" s="115"/>
      <c r="L232" s="63"/>
      <c r="M232" s="31" t="s">
        <v>1011</v>
      </c>
      <c r="N232" s="32" t="s">
        <v>517</v>
      </c>
      <c r="O232" s="31"/>
      <c r="P232" s="33"/>
      <c r="Q232" s="34"/>
      <c r="R232" s="60"/>
    </row>
    <row r="233" spans="1:18" ht="30" customHeight="1">
      <c r="A233" s="113">
        <v>228</v>
      </c>
      <c r="B233" s="10" t="s">
        <v>21</v>
      </c>
      <c r="C233" s="10" t="s">
        <v>66</v>
      </c>
      <c r="D233" s="10" t="s">
        <v>66</v>
      </c>
      <c r="E233" s="60" t="s">
        <v>1049</v>
      </c>
      <c r="F233" s="60" t="s">
        <v>1050</v>
      </c>
      <c r="G233" s="60"/>
      <c r="H233" s="119">
        <v>1</v>
      </c>
      <c r="I233" s="60" t="s">
        <v>608</v>
      </c>
      <c r="J233" s="122"/>
      <c r="K233" s="115"/>
      <c r="L233" s="63"/>
      <c r="M233" s="31" t="s">
        <v>1011</v>
      </c>
      <c r="N233" s="32" t="s">
        <v>517</v>
      </c>
      <c r="O233" s="31"/>
      <c r="P233" s="33"/>
      <c r="Q233" s="34"/>
      <c r="R233" s="60"/>
    </row>
    <row r="234" spans="1:18" ht="30" customHeight="1">
      <c r="A234" s="113">
        <v>229</v>
      </c>
      <c r="B234" s="10" t="s">
        <v>21</v>
      </c>
      <c r="C234" s="10" t="s">
        <v>66</v>
      </c>
      <c r="D234" s="10" t="s">
        <v>66</v>
      </c>
      <c r="E234" s="60" t="s">
        <v>639</v>
      </c>
      <c r="F234" s="60" t="s">
        <v>1051</v>
      </c>
      <c r="G234" s="60"/>
      <c r="H234" s="128">
        <v>1929</v>
      </c>
      <c r="I234" s="60" t="s">
        <v>607</v>
      </c>
      <c r="J234" s="122"/>
      <c r="K234" s="115"/>
      <c r="L234" s="63"/>
      <c r="M234" s="31" t="s">
        <v>1011</v>
      </c>
      <c r="N234" s="32" t="s">
        <v>517</v>
      </c>
      <c r="O234" s="31"/>
      <c r="P234" s="33"/>
      <c r="Q234" s="34"/>
      <c r="R234" s="60"/>
    </row>
    <row r="235" spans="1:18" ht="30" customHeight="1">
      <c r="A235" s="113">
        <v>230</v>
      </c>
      <c r="B235" s="10" t="s">
        <v>21</v>
      </c>
      <c r="C235" s="10" t="s">
        <v>66</v>
      </c>
      <c r="D235" s="10" t="s">
        <v>66</v>
      </c>
      <c r="E235" s="60" t="s">
        <v>612</v>
      </c>
      <c r="F235" s="60" t="s">
        <v>1052</v>
      </c>
      <c r="G235" s="60"/>
      <c r="H235" s="119">
        <v>1</v>
      </c>
      <c r="I235" s="60" t="s">
        <v>608</v>
      </c>
      <c r="J235" s="122"/>
      <c r="K235" s="115"/>
      <c r="L235" s="63"/>
      <c r="M235" s="31" t="s">
        <v>1011</v>
      </c>
      <c r="N235" s="32" t="s">
        <v>517</v>
      </c>
      <c r="O235" s="31"/>
      <c r="P235" s="33"/>
      <c r="Q235" s="34"/>
      <c r="R235" s="60"/>
    </row>
    <row r="236" spans="1:18" ht="30" customHeight="1">
      <c r="A236" s="113">
        <v>231</v>
      </c>
      <c r="B236" s="10" t="s">
        <v>21</v>
      </c>
      <c r="C236" s="10" t="s">
        <v>66</v>
      </c>
      <c r="D236" s="10" t="s">
        <v>66</v>
      </c>
      <c r="E236" s="60" t="s">
        <v>613</v>
      </c>
      <c r="F236" s="60" t="s">
        <v>1053</v>
      </c>
      <c r="G236" s="60"/>
      <c r="H236" s="119">
        <v>1</v>
      </c>
      <c r="I236" s="60" t="s">
        <v>608</v>
      </c>
      <c r="J236" s="122"/>
      <c r="K236" s="115"/>
      <c r="L236" s="63"/>
      <c r="M236" s="31" t="s">
        <v>1011</v>
      </c>
      <c r="N236" s="32" t="s">
        <v>517</v>
      </c>
      <c r="O236" s="31"/>
      <c r="P236" s="33"/>
      <c r="Q236" s="34"/>
      <c r="R236" s="60"/>
    </row>
    <row r="237" spans="1:18" ht="30" customHeight="1">
      <c r="A237" s="113">
        <v>232</v>
      </c>
      <c r="B237" s="10" t="s">
        <v>21</v>
      </c>
      <c r="C237" s="10" t="s">
        <v>86</v>
      </c>
      <c r="D237" s="10" t="s">
        <v>86</v>
      </c>
      <c r="E237" s="60" t="s">
        <v>1054</v>
      </c>
      <c r="F237" s="60" t="s">
        <v>1055</v>
      </c>
      <c r="G237" s="60"/>
      <c r="H237" s="128">
        <f>3.5*3.5</f>
        <v>12.25</v>
      </c>
      <c r="I237" s="60" t="s">
        <v>607</v>
      </c>
      <c r="J237" s="115"/>
      <c r="K237" s="115"/>
      <c r="L237" s="63"/>
      <c r="M237" s="31" t="s">
        <v>1056</v>
      </c>
      <c r="N237" s="116" t="s">
        <v>1057</v>
      </c>
      <c r="O237" s="31"/>
      <c r="P237" s="33"/>
      <c r="Q237" s="31"/>
      <c r="R237" s="60"/>
    </row>
    <row r="238" spans="1:18" ht="30" customHeight="1">
      <c r="A238" s="113">
        <v>233</v>
      </c>
      <c r="B238" s="10" t="s">
        <v>21</v>
      </c>
      <c r="C238" s="10" t="s">
        <v>86</v>
      </c>
      <c r="D238" s="10" t="s">
        <v>86</v>
      </c>
      <c r="E238" s="60" t="s">
        <v>1058</v>
      </c>
      <c r="F238" s="60" t="s">
        <v>1059</v>
      </c>
      <c r="G238" s="60"/>
      <c r="H238" s="128">
        <f>6*3.5</f>
        <v>21</v>
      </c>
      <c r="I238" s="60" t="s">
        <v>607</v>
      </c>
      <c r="J238" s="115"/>
      <c r="K238" s="115"/>
      <c r="L238" s="63"/>
      <c r="M238" s="31" t="s">
        <v>1056</v>
      </c>
      <c r="N238" s="116" t="s">
        <v>1057</v>
      </c>
      <c r="O238" s="31"/>
      <c r="P238" s="33"/>
      <c r="Q238" s="31"/>
      <c r="R238" s="60"/>
    </row>
    <row r="239" spans="1:18" ht="30" customHeight="1">
      <c r="A239" s="113">
        <v>234</v>
      </c>
      <c r="B239" s="10" t="s">
        <v>21</v>
      </c>
      <c r="C239" s="10" t="s">
        <v>86</v>
      </c>
      <c r="D239" s="10" t="s">
        <v>86</v>
      </c>
      <c r="E239" s="60" t="s">
        <v>1060</v>
      </c>
      <c r="F239" s="60" t="s">
        <v>1061</v>
      </c>
      <c r="G239" s="60"/>
      <c r="H239" s="128">
        <f>1.8*1.3</f>
        <v>2.3400000000000003</v>
      </c>
      <c r="I239" s="60" t="s">
        <v>607</v>
      </c>
      <c r="J239" s="115"/>
      <c r="K239" s="115"/>
      <c r="L239" s="63"/>
      <c r="M239" s="31" t="s">
        <v>1056</v>
      </c>
      <c r="N239" s="116" t="s">
        <v>1057</v>
      </c>
      <c r="O239" s="31"/>
      <c r="P239" s="33"/>
      <c r="Q239" s="31"/>
      <c r="R239" s="60"/>
    </row>
    <row r="240" spans="1:18" ht="30" customHeight="1">
      <c r="A240" s="113">
        <v>235</v>
      </c>
      <c r="B240" s="10" t="s">
        <v>21</v>
      </c>
      <c r="C240" s="10" t="s">
        <v>86</v>
      </c>
      <c r="D240" s="10" t="s">
        <v>86</v>
      </c>
      <c r="E240" s="60" t="s">
        <v>623</v>
      </c>
      <c r="F240" s="60" t="s">
        <v>1062</v>
      </c>
      <c r="G240" s="60"/>
      <c r="H240" s="128">
        <f>3.5*4.7</f>
        <v>16.45</v>
      </c>
      <c r="I240" s="60" t="s">
        <v>607</v>
      </c>
      <c r="J240" s="115"/>
      <c r="K240" s="115"/>
      <c r="L240" s="63"/>
      <c r="M240" s="31" t="s">
        <v>1056</v>
      </c>
      <c r="N240" s="116" t="s">
        <v>1057</v>
      </c>
      <c r="O240" s="31"/>
      <c r="P240" s="33"/>
      <c r="Q240" s="31"/>
      <c r="R240" s="60"/>
    </row>
    <row r="241" spans="1:18" ht="30" customHeight="1">
      <c r="A241" s="113">
        <v>236</v>
      </c>
      <c r="B241" s="10" t="s">
        <v>21</v>
      </c>
      <c r="C241" s="10" t="s">
        <v>86</v>
      </c>
      <c r="D241" s="10" t="s">
        <v>86</v>
      </c>
      <c r="E241" s="60" t="s">
        <v>611</v>
      </c>
      <c r="F241" s="60" t="s">
        <v>1063</v>
      </c>
      <c r="G241" s="60"/>
      <c r="H241" s="129">
        <v>410</v>
      </c>
      <c r="I241" s="60" t="s">
        <v>610</v>
      </c>
      <c r="J241" s="115"/>
      <c r="K241" s="115"/>
      <c r="L241" s="63"/>
      <c r="M241" s="31" t="s">
        <v>1056</v>
      </c>
      <c r="N241" s="116" t="s">
        <v>1057</v>
      </c>
      <c r="O241" s="31"/>
      <c r="P241" s="33"/>
      <c r="Q241" s="31"/>
      <c r="R241" s="60"/>
    </row>
    <row r="242" spans="1:18" ht="30" customHeight="1">
      <c r="A242" s="113">
        <v>237</v>
      </c>
      <c r="B242" s="10" t="s">
        <v>21</v>
      </c>
      <c r="C242" s="10" t="s">
        <v>86</v>
      </c>
      <c r="D242" s="10" t="s">
        <v>86</v>
      </c>
      <c r="E242" s="60" t="s">
        <v>615</v>
      </c>
      <c r="F242" s="60" t="s">
        <v>1064</v>
      </c>
      <c r="G242" s="60"/>
      <c r="H242" s="119">
        <v>34</v>
      </c>
      <c r="I242" s="60" t="s">
        <v>616</v>
      </c>
      <c r="J242" s="115"/>
      <c r="K242" s="115"/>
      <c r="L242" s="63"/>
      <c r="M242" s="31" t="s">
        <v>1056</v>
      </c>
      <c r="N242" s="116" t="s">
        <v>1057</v>
      </c>
      <c r="O242" s="31"/>
      <c r="P242" s="33"/>
      <c r="Q242" s="31"/>
      <c r="R242" s="60"/>
    </row>
    <row r="243" spans="1:18" ht="30" customHeight="1">
      <c r="A243" s="113">
        <v>238</v>
      </c>
      <c r="B243" s="10" t="s">
        <v>21</v>
      </c>
      <c r="C243" s="10" t="s">
        <v>86</v>
      </c>
      <c r="D243" s="10" t="s">
        <v>86</v>
      </c>
      <c r="E243" s="60" t="s">
        <v>613</v>
      </c>
      <c r="F243" s="60" t="s">
        <v>1065</v>
      </c>
      <c r="G243" s="60"/>
      <c r="H243" s="119">
        <v>1</v>
      </c>
      <c r="I243" s="60" t="s">
        <v>608</v>
      </c>
      <c r="J243" s="115"/>
      <c r="K243" s="115"/>
      <c r="L243" s="63"/>
      <c r="M243" s="31" t="s">
        <v>1056</v>
      </c>
      <c r="N243" s="116" t="s">
        <v>1057</v>
      </c>
      <c r="O243" s="31"/>
      <c r="P243" s="33"/>
      <c r="Q243" s="31"/>
      <c r="R243" s="60"/>
    </row>
    <row r="244" spans="1:18" ht="30" customHeight="1">
      <c r="A244" s="113">
        <v>239</v>
      </c>
      <c r="B244" s="10" t="s">
        <v>21</v>
      </c>
      <c r="C244" s="10" t="s">
        <v>86</v>
      </c>
      <c r="D244" s="10" t="s">
        <v>86</v>
      </c>
      <c r="E244" s="60" t="s">
        <v>1066</v>
      </c>
      <c r="F244" s="60" t="s">
        <v>1067</v>
      </c>
      <c r="G244" s="60"/>
      <c r="H244" s="119">
        <v>7</v>
      </c>
      <c r="I244" s="60" t="s">
        <v>1068</v>
      </c>
      <c r="J244" s="115"/>
      <c r="K244" s="115"/>
      <c r="L244" s="63"/>
      <c r="M244" s="31" t="s">
        <v>1056</v>
      </c>
      <c r="N244" s="116" t="s">
        <v>1057</v>
      </c>
      <c r="O244" s="31"/>
      <c r="P244" s="33"/>
      <c r="Q244" s="31"/>
      <c r="R244" s="60"/>
    </row>
    <row r="245" spans="1:18" ht="30" customHeight="1">
      <c r="A245" s="113">
        <v>240</v>
      </c>
      <c r="B245" s="10" t="s">
        <v>21</v>
      </c>
      <c r="C245" s="10" t="s">
        <v>86</v>
      </c>
      <c r="D245" s="10" t="s">
        <v>86</v>
      </c>
      <c r="E245" s="60" t="s">
        <v>1069</v>
      </c>
      <c r="F245" s="60" t="s">
        <v>1067</v>
      </c>
      <c r="G245" s="60"/>
      <c r="H245" s="119">
        <v>2</v>
      </c>
      <c r="I245" s="60" t="s">
        <v>1068</v>
      </c>
      <c r="J245" s="115"/>
      <c r="K245" s="115"/>
      <c r="L245" s="63"/>
      <c r="M245" s="31" t="s">
        <v>1056</v>
      </c>
      <c r="N245" s="116" t="s">
        <v>1057</v>
      </c>
      <c r="O245" s="31"/>
      <c r="P245" s="33"/>
      <c r="Q245" s="31"/>
      <c r="R245" s="60"/>
    </row>
    <row r="246" spans="1:18" ht="30" customHeight="1">
      <c r="A246" s="113">
        <v>241</v>
      </c>
      <c r="B246" s="10" t="s">
        <v>21</v>
      </c>
      <c r="C246" s="10" t="s">
        <v>94</v>
      </c>
      <c r="D246" s="10" t="s">
        <v>94</v>
      </c>
      <c r="E246" s="60" t="s">
        <v>618</v>
      </c>
      <c r="F246" s="60" t="s">
        <v>1070</v>
      </c>
      <c r="G246" s="60"/>
      <c r="H246" s="119">
        <v>1</v>
      </c>
      <c r="I246" s="60" t="s">
        <v>608</v>
      </c>
      <c r="J246" s="115"/>
      <c r="K246" s="115"/>
      <c r="L246" s="63"/>
      <c r="M246" s="31" t="s">
        <v>1071</v>
      </c>
      <c r="N246" s="116" t="s">
        <v>1072</v>
      </c>
      <c r="O246" s="31"/>
      <c r="P246" s="33"/>
      <c r="Q246" s="31"/>
      <c r="R246" s="60"/>
    </row>
    <row r="247" spans="1:18" ht="30" customHeight="1">
      <c r="A247" s="113">
        <v>242</v>
      </c>
      <c r="B247" s="60" t="s">
        <v>614</v>
      </c>
      <c r="C247" s="10" t="s">
        <v>124</v>
      </c>
      <c r="D247" s="131" t="s">
        <v>151</v>
      </c>
      <c r="E247" s="60" t="s">
        <v>617</v>
      </c>
      <c r="F247" s="60" t="s">
        <v>930</v>
      </c>
      <c r="G247" s="60"/>
      <c r="H247" s="117">
        <v>1</v>
      </c>
      <c r="I247" s="60" t="s">
        <v>608</v>
      </c>
      <c r="J247" s="115"/>
      <c r="K247" s="115" t="s">
        <v>1073</v>
      </c>
      <c r="L247" s="63"/>
      <c r="M247" s="31" t="s">
        <v>1074</v>
      </c>
      <c r="N247" s="116" t="s">
        <v>1075</v>
      </c>
      <c r="O247" s="32"/>
      <c r="P247" s="116"/>
      <c r="Q247" s="116"/>
      <c r="R247" s="60"/>
    </row>
    <row r="248" spans="1:18" ht="30" customHeight="1">
      <c r="A248" s="113">
        <v>243</v>
      </c>
      <c r="B248" s="60" t="s">
        <v>614</v>
      </c>
      <c r="C248" s="10" t="s">
        <v>124</v>
      </c>
      <c r="D248" s="131" t="s">
        <v>151</v>
      </c>
      <c r="E248" s="60" t="s">
        <v>613</v>
      </c>
      <c r="F248" s="60" t="s">
        <v>1076</v>
      </c>
      <c r="G248" s="60"/>
      <c r="H248" s="117">
        <v>1</v>
      </c>
      <c r="I248" s="60" t="s">
        <v>608</v>
      </c>
      <c r="J248" s="115"/>
      <c r="K248" s="115" t="s">
        <v>1073</v>
      </c>
      <c r="L248" s="63"/>
      <c r="M248" s="31" t="s">
        <v>1074</v>
      </c>
      <c r="N248" s="116" t="s">
        <v>1075</v>
      </c>
      <c r="O248" s="60"/>
      <c r="P248" s="124"/>
      <c r="Q248" s="125"/>
      <c r="R248" s="60"/>
    </row>
    <row r="249" spans="1:18" ht="30" customHeight="1">
      <c r="A249" s="113">
        <v>244</v>
      </c>
      <c r="B249" s="60" t="s">
        <v>614</v>
      </c>
      <c r="C249" s="10" t="s">
        <v>124</v>
      </c>
      <c r="D249" s="131" t="s">
        <v>151</v>
      </c>
      <c r="E249" s="60" t="s">
        <v>628</v>
      </c>
      <c r="F249" s="60" t="s">
        <v>1077</v>
      </c>
      <c r="G249" s="60"/>
      <c r="H249" s="117">
        <v>2</v>
      </c>
      <c r="I249" s="60" t="s">
        <v>616</v>
      </c>
      <c r="J249" s="115"/>
      <c r="K249" s="115" t="s">
        <v>1073</v>
      </c>
      <c r="L249" s="63"/>
      <c r="M249" s="31" t="s">
        <v>1074</v>
      </c>
      <c r="N249" s="116" t="s">
        <v>1075</v>
      </c>
      <c r="O249" s="123"/>
      <c r="P249" s="124"/>
      <c r="Q249" s="125"/>
      <c r="R249" s="60"/>
    </row>
    <row r="250" spans="1:18" ht="30" customHeight="1">
      <c r="A250" s="113">
        <v>245</v>
      </c>
      <c r="B250" s="60" t="s">
        <v>614</v>
      </c>
      <c r="C250" s="10" t="s">
        <v>130</v>
      </c>
      <c r="D250" s="131" t="s">
        <v>151</v>
      </c>
      <c r="E250" s="60" t="s">
        <v>625</v>
      </c>
      <c r="F250" s="60" t="s">
        <v>1078</v>
      </c>
      <c r="G250" s="60"/>
      <c r="H250" s="117">
        <v>3</v>
      </c>
      <c r="I250" s="60" t="s">
        <v>616</v>
      </c>
      <c r="J250" s="115"/>
      <c r="K250" s="115"/>
      <c r="L250" s="63"/>
      <c r="M250" s="31" t="s">
        <v>1079</v>
      </c>
      <c r="N250" s="63"/>
      <c r="O250" s="123"/>
      <c r="P250" s="124"/>
      <c r="Q250" s="125"/>
      <c r="R250" s="60"/>
    </row>
    <row r="251" spans="1:18" ht="30" customHeight="1">
      <c r="A251" s="113">
        <v>246</v>
      </c>
      <c r="B251" s="60" t="s">
        <v>614</v>
      </c>
      <c r="C251" s="10" t="s">
        <v>130</v>
      </c>
      <c r="D251" s="131" t="s">
        <v>151</v>
      </c>
      <c r="E251" s="60" t="s">
        <v>626</v>
      </c>
      <c r="F251" s="60" t="s">
        <v>1080</v>
      </c>
      <c r="G251" s="60"/>
      <c r="H251" s="117">
        <v>5</v>
      </c>
      <c r="I251" s="60" t="s">
        <v>616</v>
      </c>
      <c r="J251" s="115"/>
      <c r="K251" s="115"/>
      <c r="L251" s="63"/>
      <c r="M251" s="31" t="s">
        <v>1079</v>
      </c>
      <c r="N251" s="63"/>
      <c r="O251" s="123"/>
      <c r="P251" s="124"/>
      <c r="Q251" s="125"/>
      <c r="R251" s="60"/>
    </row>
    <row r="252" spans="1:18" ht="30" customHeight="1">
      <c r="A252" s="113">
        <v>247</v>
      </c>
      <c r="B252" s="60" t="s">
        <v>614</v>
      </c>
      <c r="C252" s="10" t="s">
        <v>130</v>
      </c>
      <c r="D252" s="131" t="s">
        <v>151</v>
      </c>
      <c r="E252" s="60" t="s">
        <v>1081</v>
      </c>
      <c r="F252" s="60" t="s">
        <v>1008</v>
      </c>
      <c r="G252" s="60"/>
      <c r="H252" s="117">
        <v>3</v>
      </c>
      <c r="I252" s="60" t="s">
        <v>616</v>
      </c>
      <c r="J252" s="115"/>
      <c r="K252" s="115"/>
      <c r="L252" s="63"/>
      <c r="M252" s="31" t="s">
        <v>1079</v>
      </c>
      <c r="N252" s="63"/>
      <c r="O252" s="123"/>
      <c r="P252" s="124"/>
      <c r="Q252" s="125"/>
      <c r="R252" s="60"/>
    </row>
    <row r="253" spans="1:18" ht="30" customHeight="1">
      <c r="A253" s="113">
        <v>248</v>
      </c>
      <c r="B253" s="10" t="s">
        <v>21</v>
      </c>
      <c r="C253" s="10" t="s">
        <v>131</v>
      </c>
      <c r="D253" s="131" t="s">
        <v>151</v>
      </c>
      <c r="E253" s="60" t="s">
        <v>620</v>
      </c>
      <c r="F253" s="60" t="s">
        <v>1082</v>
      </c>
      <c r="G253" s="60"/>
      <c r="H253" s="120">
        <v>1.92</v>
      </c>
      <c r="I253" s="60" t="s">
        <v>607</v>
      </c>
      <c r="J253" s="115"/>
      <c r="K253" s="115"/>
      <c r="L253" s="63"/>
      <c r="M253" s="31" t="s">
        <v>1079</v>
      </c>
      <c r="N253" s="63"/>
      <c r="O253" s="123"/>
      <c r="P253" s="124"/>
      <c r="Q253" s="125"/>
      <c r="R253" s="60"/>
    </row>
    <row r="254" spans="1:18" ht="30" customHeight="1">
      <c r="A254" s="113">
        <v>249</v>
      </c>
      <c r="B254" s="10" t="s">
        <v>21</v>
      </c>
      <c r="C254" s="10" t="s">
        <v>131</v>
      </c>
      <c r="D254" s="131" t="s">
        <v>151</v>
      </c>
      <c r="E254" s="60" t="s">
        <v>1083</v>
      </c>
      <c r="F254" s="60" t="s">
        <v>1084</v>
      </c>
      <c r="G254" s="60"/>
      <c r="H254" s="117">
        <v>1</v>
      </c>
      <c r="I254" s="60" t="s">
        <v>608</v>
      </c>
      <c r="J254" s="115"/>
      <c r="K254" s="115"/>
      <c r="L254" s="63"/>
      <c r="M254" s="31" t="s">
        <v>1079</v>
      </c>
      <c r="N254" s="63"/>
      <c r="O254" s="123"/>
      <c r="P254" s="124"/>
      <c r="Q254" s="125"/>
      <c r="R254" s="60"/>
    </row>
    <row r="255" spans="1:18" ht="30" customHeight="1">
      <c r="A255" s="113">
        <v>250</v>
      </c>
      <c r="B255" s="10" t="s">
        <v>21</v>
      </c>
      <c r="C255" s="10" t="s">
        <v>131</v>
      </c>
      <c r="D255" s="131" t="s">
        <v>151</v>
      </c>
      <c r="E255" s="60" t="s">
        <v>1085</v>
      </c>
      <c r="F255" s="60" t="s">
        <v>1086</v>
      </c>
      <c r="G255" s="60"/>
      <c r="H255" s="117">
        <v>1</v>
      </c>
      <c r="I255" s="60" t="s">
        <v>608</v>
      </c>
      <c r="J255" s="115"/>
      <c r="K255" s="115"/>
      <c r="L255" s="63"/>
      <c r="M255" s="31" t="s">
        <v>1079</v>
      </c>
      <c r="N255" s="63"/>
      <c r="O255" s="123"/>
      <c r="P255" s="124"/>
      <c r="Q255" s="125"/>
      <c r="R255" s="60"/>
    </row>
    <row r="256" spans="1:18" ht="30" customHeight="1">
      <c r="A256" s="113">
        <v>251</v>
      </c>
      <c r="B256" s="10" t="s">
        <v>21</v>
      </c>
      <c r="C256" s="10" t="s">
        <v>131</v>
      </c>
      <c r="D256" s="131" t="s">
        <v>151</v>
      </c>
      <c r="E256" s="60" t="s">
        <v>1087</v>
      </c>
      <c r="F256" s="60" t="s">
        <v>1088</v>
      </c>
      <c r="G256" s="60"/>
      <c r="H256" s="117">
        <v>1</v>
      </c>
      <c r="I256" s="60" t="s">
        <v>608</v>
      </c>
      <c r="J256" s="115"/>
      <c r="K256" s="115"/>
      <c r="L256" s="63"/>
      <c r="M256" s="31" t="s">
        <v>1079</v>
      </c>
      <c r="N256" s="63"/>
      <c r="O256" s="123"/>
      <c r="P256" s="124"/>
      <c r="Q256" s="125"/>
      <c r="R256" s="60"/>
    </row>
    <row r="257" spans="1:18" ht="30" customHeight="1">
      <c r="A257" s="103" t="s">
        <v>318</v>
      </c>
      <c r="B257" s="103"/>
      <c r="C257" s="111"/>
      <c r="D257" s="111"/>
      <c r="E257" s="111"/>
      <c r="F257" s="111"/>
      <c r="G257" s="111"/>
      <c r="H257" s="132">
        <v>251</v>
      </c>
      <c r="I257" s="111" t="s">
        <v>1089</v>
      </c>
      <c r="J257" s="133"/>
      <c r="K257" s="111"/>
      <c r="L257" s="133"/>
      <c r="M257" s="133"/>
      <c r="N257" s="133"/>
      <c r="O257" s="133"/>
      <c r="P257" s="134"/>
      <c r="Q257" s="133"/>
      <c r="R257" s="135"/>
    </row>
  </sheetData>
  <mergeCells count="21">
    <mergeCell ref="R4:R5"/>
    <mergeCell ref="A257:B257"/>
    <mergeCell ref="H4:H5"/>
    <mergeCell ref="I4:I5"/>
    <mergeCell ref="J4:J5"/>
    <mergeCell ref="K4:L4"/>
    <mergeCell ref="M4:N4"/>
    <mergeCell ref="O4:Q4"/>
    <mergeCell ref="A4:A5"/>
    <mergeCell ref="B4:B5"/>
    <mergeCell ref="C4:D4"/>
    <mergeCell ref="E4:E5"/>
    <mergeCell ref="F4:F5"/>
    <mergeCell ref="G4:G5"/>
    <mergeCell ref="A1:R1"/>
    <mergeCell ref="A2:I2"/>
    <mergeCell ref="J2:M2"/>
    <mergeCell ref="P2:R2"/>
    <mergeCell ref="A3:I3"/>
    <mergeCell ref="J3:M3"/>
    <mergeCell ref="P3:R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0"/>
  </sheetPr>
  <dimension ref="A1:R370"/>
  <sheetViews>
    <sheetView view="pageBreakPreview" zoomScale="85" zoomScaleNormal="85" zoomScaleSheetLayoutView="85" workbookViewId="0">
      <pane ySplit="7" topLeftCell="A29" activePane="bottomLeft" state="frozen"/>
      <selection pane="bottomLeft" activeCell="I12" sqref="I12"/>
    </sheetView>
  </sheetViews>
  <sheetFormatPr defaultColWidth="10" defaultRowHeight="13.5"/>
  <cols>
    <col min="1" max="2" width="7.25" style="137" customWidth="1"/>
    <col min="3" max="3" width="12" style="137" customWidth="1"/>
    <col min="4" max="5" width="10.5" style="137" customWidth="1"/>
    <col min="6" max="6" width="14.375" style="137" customWidth="1"/>
    <col min="7" max="7" width="20" style="137" customWidth="1"/>
    <col min="8" max="8" width="7.625" style="142" customWidth="1"/>
    <col min="9" max="9" width="4.25" style="137" customWidth="1"/>
    <col min="10" max="10" width="16.75" style="141" customWidth="1"/>
    <col min="11" max="11" width="8.75" style="140" hidden="1" customWidth="1"/>
    <col min="12" max="12" width="13" style="137" customWidth="1"/>
    <col min="13" max="13" width="14.375" style="138" hidden="1" customWidth="1"/>
    <col min="14" max="14" width="15.5" style="138" customWidth="1"/>
    <col min="15" max="15" width="29" style="139" customWidth="1"/>
    <col min="16" max="16" width="14.375" style="138" hidden="1" customWidth="1"/>
    <col min="17" max="17" width="15.25" style="137" customWidth="1"/>
    <col min="18" max="18" width="11" style="137" customWidth="1"/>
    <col min="19" max="16384" width="10" style="136"/>
  </cols>
  <sheetData>
    <row r="1" spans="1:18" ht="35.1" customHeight="1">
      <c r="A1" s="172" t="s">
        <v>1364</v>
      </c>
      <c r="B1" s="172"/>
      <c r="C1" s="172"/>
      <c r="D1" s="172"/>
      <c r="E1" s="172"/>
      <c r="F1" s="172"/>
      <c r="G1" s="172"/>
      <c r="H1" s="172"/>
      <c r="I1" s="172"/>
      <c r="J1" s="172"/>
      <c r="K1" s="173"/>
      <c r="L1" s="172"/>
      <c r="M1" s="173"/>
      <c r="N1" s="173"/>
      <c r="O1" s="172"/>
      <c r="P1" s="173"/>
      <c r="Q1" s="172"/>
      <c r="R1" s="172"/>
    </row>
    <row r="2" spans="1:18" ht="20.100000000000001" customHeight="1">
      <c r="A2" s="169"/>
      <c r="B2" s="169"/>
      <c r="C2" s="169"/>
      <c r="D2" s="169"/>
      <c r="E2" s="169"/>
      <c r="F2" s="169"/>
      <c r="G2" s="169"/>
      <c r="H2" s="170"/>
      <c r="I2" s="169"/>
      <c r="J2" s="169"/>
      <c r="K2" s="168"/>
      <c r="L2" s="169"/>
      <c r="M2" s="168"/>
      <c r="N2" s="168"/>
      <c r="O2" s="171"/>
      <c r="P2" s="168"/>
      <c r="Q2" s="169"/>
      <c r="R2" s="169"/>
    </row>
    <row r="3" spans="1:18" ht="20.100000000000001" customHeight="1">
      <c r="A3" s="169"/>
      <c r="B3" s="169"/>
      <c r="C3" s="169"/>
      <c r="D3" s="169"/>
      <c r="E3" s="169"/>
      <c r="F3" s="169"/>
      <c r="G3" s="169"/>
      <c r="H3" s="170"/>
      <c r="I3" s="169"/>
      <c r="J3" s="169"/>
      <c r="K3" s="168"/>
      <c r="L3" s="162"/>
      <c r="M3" s="163"/>
      <c r="N3" s="163"/>
      <c r="O3" s="162"/>
      <c r="P3" s="163"/>
      <c r="Q3" s="162"/>
      <c r="R3" s="162"/>
    </row>
    <row r="4" spans="1:18" ht="20.100000000000001" customHeight="1">
      <c r="A4" s="167" t="s">
        <v>1363</v>
      </c>
      <c r="B4" s="166"/>
      <c r="C4" s="166"/>
      <c r="D4" s="166"/>
      <c r="E4" s="166"/>
      <c r="F4" s="166"/>
      <c r="G4" s="166"/>
      <c r="H4" s="166"/>
      <c r="I4" s="166"/>
      <c r="J4" s="165"/>
      <c r="K4" s="164"/>
      <c r="L4" s="162"/>
      <c r="M4" s="163"/>
      <c r="N4" s="163"/>
      <c r="O4" s="162"/>
      <c r="P4" s="163"/>
      <c r="Q4" s="162"/>
      <c r="R4" s="162"/>
    </row>
    <row r="5" spans="1:18" ht="20.100000000000001" customHeight="1">
      <c r="A5" s="167" t="s">
        <v>1362</v>
      </c>
      <c r="B5" s="166"/>
      <c r="C5" s="166"/>
      <c r="D5" s="166"/>
      <c r="E5" s="166"/>
      <c r="F5" s="166"/>
      <c r="G5" s="166"/>
      <c r="H5" s="166"/>
      <c r="I5" s="166"/>
      <c r="J5" s="165"/>
      <c r="K5" s="164"/>
      <c r="L5" s="162"/>
      <c r="M5" s="163"/>
      <c r="N5" s="163"/>
      <c r="O5" s="162"/>
      <c r="P5" s="163"/>
      <c r="Q5" s="162"/>
      <c r="R5" s="162"/>
    </row>
    <row r="6" spans="1:18" s="150" customFormat="1" ht="30" customHeight="1">
      <c r="A6" s="161" t="s">
        <v>305</v>
      </c>
      <c r="B6" s="158" t="s">
        <v>1361</v>
      </c>
      <c r="C6" s="160" t="s">
        <v>1360</v>
      </c>
      <c r="D6" s="158" t="s">
        <v>1359</v>
      </c>
      <c r="E6" s="158" t="s">
        <v>1358</v>
      </c>
      <c r="F6" s="158" t="s">
        <v>603</v>
      </c>
      <c r="G6" s="159" t="s">
        <v>604</v>
      </c>
      <c r="H6" s="159" t="s">
        <v>605</v>
      </c>
      <c r="I6" s="159" t="s">
        <v>606</v>
      </c>
      <c r="J6" s="158" t="s">
        <v>1357</v>
      </c>
      <c r="K6" s="158" t="s">
        <v>1356</v>
      </c>
      <c r="L6" s="158" t="s">
        <v>1355</v>
      </c>
      <c r="M6" s="158"/>
      <c r="N6" s="158"/>
      <c r="O6" s="158"/>
      <c r="P6" s="158"/>
      <c r="Q6" s="158"/>
      <c r="R6" s="157" t="s">
        <v>312</v>
      </c>
    </row>
    <row r="7" spans="1:18" s="150" customFormat="1" ht="30" customHeight="1">
      <c r="A7" s="156"/>
      <c r="B7" s="153"/>
      <c r="C7" s="155"/>
      <c r="D7" s="153"/>
      <c r="E7" s="153"/>
      <c r="F7" s="153"/>
      <c r="G7" s="154"/>
      <c r="H7" s="154"/>
      <c r="I7" s="154"/>
      <c r="J7" s="153"/>
      <c r="K7" s="153"/>
      <c r="L7" s="152" t="s">
        <v>315</v>
      </c>
      <c r="M7" s="152" t="s">
        <v>1354</v>
      </c>
      <c r="N7" s="152" t="s">
        <v>1353</v>
      </c>
      <c r="O7" s="152" t="s">
        <v>316</v>
      </c>
      <c r="P7" s="152" t="s">
        <v>317</v>
      </c>
      <c r="Q7" s="152" t="s">
        <v>1352</v>
      </c>
      <c r="R7" s="151"/>
    </row>
    <row r="8" spans="1:18" ht="35.1" customHeight="1">
      <c r="A8" s="143">
        <v>1</v>
      </c>
      <c r="B8" s="143">
        <v>1</v>
      </c>
      <c r="C8" s="143" t="s">
        <v>614</v>
      </c>
      <c r="D8" s="143" t="s">
        <v>1280</v>
      </c>
      <c r="E8" s="143" t="s">
        <v>1279</v>
      </c>
      <c r="F8" s="143" t="s">
        <v>1092</v>
      </c>
      <c r="G8" s="143" t="s">
        <v>1091</v>
      </c>
      <c r="H8" s="148">
        <v>1</v>
      </c>
      <c r="I8" s="143" t="s">
        <v>1090</v>
      </c>
      <c r="J8" s="147"/>
      <c r="K8" s="146"/>
      <c r="L8" s="143"/>
      <c r="M8" s="144"/>
      <c r="N8" s="144"/>
      <c r="O8" s="145"/>
      <c r="P8" s="144"/>
      <c r="Q8" s="143"/>
      <c r="R8" s="143"/>
    </row>
    <row r="9" spans="1:18" ht="35.1" customHeight="1">
      <c r="A9" s="143">
        <v>2</v>
      </c>
      <c r="B9" s="143">
        <v>1</v>
      </c>
      <c r="C9" s="143" t="s">
        <v>614</v>
      </c>
      <c r="D9" s="143" t="s">
        <v>1280</v>
      </c>
      <c r="E9" s="143" t="s">
        <v>1279</v>
      </c>
      <c r="F9" s="143" t="s">
        <v>1106</v>
      </c>
      <c r="G9" s="147" t="s">
        <v>1351</v>
      </c>
      <c r="H9" s="148">
        <v>1</v>
      </c>
      <c r="I9" s="143" t="s">
        <v>608</v>
      </c>
      <c r="J9" s="147"/>
      <c r="K9" s="146"/>
      <c r="L9" s="143"/>
      <c r="M9" s="144"/>
      <c r="N9" s="144"/>
      <c r="O9" s="145"/>
      <c r="P9" s="144"/>
      <c r="Q9" s="143"/>
      <c r="R9" s="143"/>
    </row>
    <row r="10" spans="1:18" ht="35.1" customHeight="1">
      <c r="A10" s="143">
        <v>3</v>
      </c>
      <c r="B10" s="143">
        <v>2</v>
      </c>
      <c r="C10" s="143" t="s">
        <v>614</v>
      </c>
      <c r="D10" s="143" t="s">
        <v>1280</v>
      </c>
      <c r="E10" s="143" t="s">
        <v>1279</v>
      </c>
      <c r="F10" s="143" t="s">
        <v>1092</v>
      </c>
      <c r="G10" s="143" t="s">
        <v>1091</v>
      </c>
      <c r="H10" s="148">
        <v>1</v>
      </c>
      <c r="I10" s="143" t="s">
        <v>1090</v>
      </c>
      <c r="J10" s="147"/>
      <c r="K10" s="146"/>
      <c r="L10" s="143"/>
      <c r="M10" s="144"/>
      <c r="N10" s="144"/>
      <c r="O10" s="145"/>
      <c r="P10" s="144"/>
      <c r="Q10" s="143"/>
      <c r="R10" s="143"/>
    </row>
    <row r="11" spans="1:18" ht="35.1" customHeight="1">
      <c r="A11" s="143">
        <v>4</v>
      </c>
      <c r="B11" s="143">
        <v>3</v>
      </c>
      <c r="C11" s="143" t="s">
        <v>1246</v>
      </c>
      <c r="D11" s="143" t="s">
        <v>1345</v>
      </c>
      <c r="E11" s="143" t="s">
        <v>1279</v>
      </c>
      <c r="F11" s="143" t="s">
        <v>1092</v>
      </c>
      <c r="G11" s="143" t="s">
        <v>1091</v>
      </c>
      <c r="H11" s="148">
        <v>1</v>
      </c>
      <c r="I11" s="143" t="s">
        <v>1090</v>
      </c>
      <c r="J11" s="147"/>
      <c r="K11" s="146"/>
      <c r="L11" s="143"/>
      <c r="M11" s="144"/>
      <c r="N11" s="144"/>
      <c r="O11" s="145"/>
      <c r="P11" s="144"/>
      <c r="Q11" s="143"/>
      <c r="R11" s="143"/>
    </row>
    <row r="12" spans="1:18" ht="35.1" customHeight="1">
      <c r="A12" s="143">
        <v>5</v>
      </c>
      <c r="B12" s="143">
        <v>3</v>
      </c>
      <c r="C12" s="143" t="s">
        <v>1246</v>
      </c>
      <c r="D12" s="143" t="s">
        <v>1345</v>
      </c>
      <c r="E12" s="143" t="s">
        <v>1279</v>
      </c>
      <c r="F12" s="143" t="s">
        <v>1101</v>
      </c>
      <c r="G12" s="147" t="s">
        <v>1350</v>
      </c>
      <c r="H12" s="148">
        <v>1</v>
      </c>
      <c r="I12" s="143" t="s">
        <v>1094</v>
      </c>
      <c r="J12" s="147"/>
      <c r="K12" s="146"/>
      <c r="L12" s="143"/>
      <c r="M12" s="144"/>
      <c r="N12" s="144"/>
      <c r="O12" s="145"/>
      <c r="P12" s="144"/>
      <c r="Q12" s="143"/>
      <c r="R12" s="143" t="s">
        <v>1206</v>
      </c>
    </row>
    <row r="13" spans="1:18" ht="35.1" customHeight="1">
      <c r="A13" s="143">
        <v>6</v>
      </c>
      <c r="B13" s="143">
        <v>3</v>
      </c>
      <c r="C13" s="143" t="s">
        <v>1246</v>
      </c>
      <c r="D13" s="143" t="s">
        <v>1345</v>
      </c>
      <c r="E13" s="143" t="s">
        <v>1279</v>
      </c>
      <c r="F13" s="143" t="s">
        <v>1126</v>
      </c>
      <c r="G13" s="147" t="s">
        <v>1349</v>
      </c>
      <c r="H13" s="148">
        <v>1</v>
      </c>
      <c r="I13" s="143" t="s">
        <v>1094</v>
      </c>
      <c r="J13" s="147"/>
      <c r="K13" s="146"/>
      <c r="L13" s="143"/>
      <c r="M13" s="144"/>
      <c r="N13" s="144"/>
      <c r="O13" s="145"/>
      <c r="P13" s="144"/>
      <c r="Q13" s="143"/>
      <c r="R13" s="143"/>
    </row>
    <row r="14" spans="1:18" ht="35.1" customHeight="1">
      <c r="A14" s="143">
        <v>7</v>
      </c>
      <c r="B14" s="143">
        <v>3</v>
      </c>
      <c r="C14" s="143" t="s">
        <v>1246</v>
      </c>
      <c r="D14" s="143" t="s">
        <v>1345</v>
      </c>
      <c r="E14" s="143" t="s">
        <v>1279</v>
      </c>
      <c r="F14" s="143" t="s">
        <v>1096</v>
      </c>
      <c r="G14" s="147" t="s">
        <v>1270</v>
      </c>
      <c r="H14" s="148">
        <v>1</v>
      </c>
      <c r="I14" s="143" t="s">
        <v>1094</v>
      </c>
      <c r="J14" s="147"/>
      <c r="K14" s="146"/>
      <c r="L14" s="143"/>
      <c r="M14" s="144"/>
      <c r="N14" s="144"/>
      <c r="O14" s="145"/>
      <c r="P14" s="144"/>
      <c r="Q14" s="143"/>
      <c r="R14" s="143"/>
    </row>
    <row r="15" spans="1:18" ht="35.1" customHeight="1">
      <c r="A15" s="143">
        <v>8</v>
      </c>
      <c r="B15" s="143">
        <v>4</v>
      </c>
      <c r="C15" s="143" t="s">
        <v>1246</v>
      </c>
      <c r="D15" s="143" t="s">
        <v>1345</v>
      </c>
      <c r="E15" s="143" t="s">
        <v>1279</v>
      </c>
      <c r="F15" s="143" t="s">
        <v>1092</v>
      </c>
      <c r="G15" s="143" t="s">
        <v>1091</v>
      </c>
      <c r="H15" s="148">
        <v>1</v>
      </c>
      <c r="I15" s="143" t="s">
        <v>1090</v>
      </c>
      <c r="J15" s="147"/>
      <c r="K15" s="146"/>
      <c r="L15" s="143"/>
      <c r="M15" s="144"/>
      <c r="N15" s="144"/>
      <c r="O15" s="145"/>
      <c r="P15" s="144"/>
      <c r="Q15" s="143"/>
      <c r="R15" s="143"/>
    </row>
    <row r="16" spans="1:18" ht="35.1" customHeight="1">
      <c r="A16" s="143">
        <v>9</v>
      </c>
      <c r="B16" s="143">
        <v>4</v>
      </c>
      <c r="C16" s="143" t="s">
        <v>1246</v>
      </c>
      <c r="D16" s="143" t="s">
        <v>1345</v>
      </c>
      <c r="E16" s="143" t="s">
        <v>1279</v>
      </c>
      <c r="F16" s="143" t="s">
        <v>1101</v>
      </c>
      <c r="G16" s="147" t="s">
        <v>1348</v>
      </c>
      <c r="H16" s="148">
        <v>1</v>
      </c>
      <c r="I16" s="143" t="s">
        <v>1094</v>
      </c>
      <c r="J16" s="147"/>
      <c r="K16" s="146"/>
      <c r="L16" s="143"/>
      <c r="M16" s="144"/>
      <c r="N16" s="144"/>
      <c r="O16" s="145"/>
      <c r="P16" s="144"/>
      <c r="Q16" s="143"/>
      <c r="R16" s="143" t="s">
        <v>1206</v>
      </c>
    </row>
    <row r="17" spans="1:18" ht="35.1" customHeight="1">
      <c r="A17" s="143">
        <v>10</v>
      </c>
      <c r="B17" s="143">
        <v>4</v>
      </c>
      <c r="C17" s="143" t="s">
        <v>1246</v>
      </c>
      <c r="D17" s="143" t="s">
        <v>1345</v>
      </c>
      <c r="E17" s="143" t="s">
        <v>1279</v>
      </c>
      <c r="F17" s="143" t="s">
        <v>1096</v>
      </c>
      <c r="G17" s="147" t="s">
        <v>1347</v>
      </c>
      <c r="H17" s="148">
        <v>1</v>
      </c>
      <c r="I17" s="143" t="s">
        <v>1094</v>
      </c>
      <c r="J17" s="147"/>
      <c r="K17" s="146"/>
      <c r="L17" s="143"/>
      <c r="M17" s="144"/>
      <c r="N17" s="144"/>
      <c r="O17" s="145"/>
      <c r="P17" s="144"/>
      <c r="Q17" s="143"/>
      <c r="R17" s="143"/>
    </row>
    <row r="18" spans="1:18" ht="35.1" customHeight="1">
      <c r="A18" s="143">
        <v>11</v>
      </c>
      <c r="B18" s="143">
        <v>4</v>
      </c>
      <c r="C18" s="143" t="s">
        <v>1246</v>
      </c>
      <c r="D18" s="143" t="s">
        <v>1345</v>
      </c>
      <c r="E18" s="143" t="s">
        <v>1279</v>
      </c>
      <c r="F18" s="143" t="s">
        <v>1106</v>
      </c>
      <c r="G18" s="147" t="s">
        <v>1346</v>
      </c>
      <c r="H18" s="148">
        <v>1</v>
      </c>
      <c r="I18" s="143" t="s">
        <v>608</v>
      </c>
      <c r="J18" s="147"/>
      <c r="K18" s="146"/>
      <c r="L18" s="143"/>
      <c r="M18" s="144"/>
      <c r="N18" s="144"/>
      <c r="O18" s="145"/>
      <c r="P18" s="144"/>
      <c r="Q18" s="143"/>
      <c r="R18" s="143"/>
    </row>
    <row r="19" spans="1:18" ht="35.1" customHeight="1">
      <c r="A19" s="143">
        <v>12</v>
      </c>
      <c r="B19" s="143">
        <v>5</v>
      </c>
      <c r="C19" s="143" t="s">
        <v>1246</v>
      </c>
      <c r="D19" s="143" t="s">
        <v>1345</v>
      </c>
      <c r="E19" s="143" t="s">
        <v>1279</v>
      </c>
      <c r="F19" s="143" t="s">
        <v>1092</v>
      </c>
      <c r="G19" s="143" t="s">
        <v>1091</v>
      </c>
      <c r="H19" s="148">
        <v>1</v>
      </c>
      <c r="I19" s="143" t="s">
        <v>1090</v>
      </c>
      <c r="J19" s="147"/>
      <c r="K19" s="146"/>
      <c r="L19" s="143"/>
      <c r="M19" s="144"/>
      <c r="N19" s="144"/>
      <c r="O19" s="145"/>
      <c r="P19" s="144"/>
      <c r="Q19" s="143"/>
      <c r="R19" s="143"/>
    </row>
    <row r="20" spans="1:18" ht="35.1" customHeight="1">
      <c r="A20" s="143">
        <v>13</v>
      </c>
      <c r="B20" s="143">
        <v>6</v>
      </c>
      <c r="C20" s="143" t="s">
        <v>1246</v>
      </c>
      <c r="D20" s="143" t="s">
        <v>1345</v>
      </c>
      <c r="E20" s="143" t="s">
        <v>1279</v>
      </c>
      <c r="F20" s="143" t="s">
        <v>1092</v>
      </c>
      <c r="G20" s="143" t="s">
        <v>1091</v>
      </c>
      <c r="H20" s="148">
        <v>1</v>
      </c>
      <c r="I20" s="143" t="s">
        <v>1090</v>
      </c>
      <c r="J20" s="147"/>
      <c r="K20" s="146"/>
      <c r="L20" s="143"/>
      <c r="M20" s="144"/>
      <c r="N20" s="144"/>
      <c r="O20" s="145"/>
      <c r="P20" s="144"/>
      <c r="Q20" s="143"/>
      <c r="R20" s="143"/>
    </row>
    <row r="21" spans="1:18" ht="35.1" customHeight="1">
      <c r="A21" s="143">
        <v>14</v>
      </c>
      <c r="B21" s="143">
        <v>7</v>
      </c>
      <c r="C21" s="143" t="s">
        <v>614</v>
      </c>
      <c r="D21" s="143" t="s">
        <v>1280</v>
      </c>
      <c r="E21" s="143" t="s">
        <v>1279</v>
      </c>
      <c r="F21" s="143" t="s">
        <v>1092</v>
      </c>
      <c r="G21" s="143" t="s">
        <v>1091</v>
      </c>
      <c r="H21" s="148">
        <v>1</v>
      </c>
      <c r="I21" s="143" t="s">
        <v>1090</v>
      </c>
      <c r="J21" s="147"/>
      <c r="K21" s="146"/>
      <c r="L21" s="143"/>
      <c r="M21" s="144"/>
      <c r="N21" s="144"/>
      <c r="O21" s="145"/>
      <c r="P21" s="144"/>
      <c r="Q21" s="143"/>
      <c r="R21" s="143"/>
    </row>
    <row r="22" spans="1:18" ht="35.1" customHeight="1">
      <c r="A22" s="143">
        <v>15</v>
      </c>
      <c r="B22" s="143">
        <v>7</v>
      </c>
      <c r="C22" s="143" t="s">
        <v>614</v>
      </c>
      <c r="D22" s="143" t="s">
        <v>1280</v>
      </c>
      <c r="E22" s="143" t="s">
        <v>1279</v>
      </c>
      <c r="F22" s="143" t="s">
        <v>1106</v>
      </c>
      <c r="G22" s="147" t="s">
        <v>1344</v>
      </c>
      <c r="H22" s="148">
        <v>1</v>
      </c>
      <c r="I22" s="143" t="s">
        <v>608</v>
      </c>
      <c r="J22" s="147"/>
      <c r="K22" s="146"/>
      <c r="L22" s="143"/>
      <c r="M22" s="144"/>
      <c r="N22" s="144"/>
      <c r="O22" s="145"/>
      <c r="P22" s="144"/>
      <c r="Q22" s="143"/>
      <c r="R22" s="143"/>
    </row>
    <row r="23" spans="1:18" ht="35.1" customHeight="1">
      <c r="A23" s="143">
        <v>16</v>
      </c>
      <c r="B23" s="143">
        <v>8</v>
      </c>
      <c r="C23" s="143" t="s">
        <v>614</v>
      </c>
      <c r="D23" s="143" t="s">
        <v>1280</v>
      </c>
      <c r="E23" s="143" t="s">
        <v>1279</v>
      </c>
      <c r="F23" s="143" t="s">
        <v>1092</v>
      </c>
      <c r="G23" s="143" t="s">
        <v>1091</v>
      </c>
      <c r="H23" s="148">
        <v>1</v>
      </c>
      <c r="I23" s="143" t="s">
        <v>1090</v>
      </c>
      <c r="J23" s="147"/>
      <c r="K23" s="146"/>
      <c r="L23" s="143"/>
      <c r="M23" s="144"/>
      <c r="N23" s="144"/>
      <c r="O23" s="145"/>
      <c r="P23" s="144"/>
      <c r="Q23" s="143"/>
      <c r="R23" s="143"/>
    </row>
    <row r="24" spans="1:18" ht="35.1" customHeight="1">
      <c r="A24" s="143">
        <v>17</v>
      </c>
      <c r="B24" s="143">
        <v>9</v>
      </c>
      <c r="C24" s="143" t="s">
        <v>614</v>
      </c>
      <c r="D24" s="143" t="s">
        <v>1280</v>
      </c>
      <c r="E24" s="143" t="s">
        <v>1279</v>
      </c>
      <c r="F24" s="143" t="s">
        <v>1092</v>
      </c>
      <c r="G24" s="143" t="s">
        <v>1091</v>
      </c>
      <c r="H24" s="148">
        <v>1</v>
      </c>
      <c r="I24" s="143" t="s">
        <v>1090</v>
      </c>
      <c r="J24" s="147"/>
      <c r="K24" s="146"/>
      <c r="L24" s="143"/>
      <c r="M24" s="144"/>
      <c r="N24" s="144"/>
      <c r="O24" s="145"/>
      <c r="P24" s="144"/>
      <c r="Q24" s="143"/>
      <c r="R24" s="143"/>
    </row>
    <row r="25" spans="1:18" ht="35.1" customHeight="1">
      <c r="A25" s="143">
        <v>18</v>
      </c>
      <c r="B25" s="143">
        <v>9</v>
      </c>
      <c r="C25" s="143" t="s">
        <v>614</v>
      </c>
      <c r="D25" s="143" t="s">
        <v>1280</v>
      </c>
      <c r="E25" s="143" t="s">
        <v>1279</v>
      </c>
      <c r="F25" s="143" t="s">
        <v>1106</v>
      </c>
      <c r="G25" s="147" t="s">
        <v>1343</v>
      </c>
      <c r="H25" s="148">
        <v>1</v>
      </c>
      <c r="I25" s="143" t="s">
        <v>608</v>
      </c>
      <c r="J25" s="147"/>
      <c r="K25" s="146"/>
      <c r="L25" s="143"/>
      <c r="M25" s="144"/>
      <c r="N25" s="144"/>
      <c r="O25" s="145"/>
      <c r="P25" s="144"/>
      <c r="Q25" s="143"/>
      <c r="R25" s="143"/>
    </row>
    <row r="26" spans="1:18" ht="35.1" customHeight="1">
      <c r="A26" s="143">
        <v>19</v>
      </c>
      <c r="B26" s="143">
        <v>10</v>
      </c>
      <c r="C26" s="143" t="s">
        <v>614</v>
      </c>
      <c r="D26" s="143" t="s">
        <v>1280</v>
      </c>
      <c r="E26" s="143" t="s">
        <v>1279</v>
      </c>
      <c r="F26" s="143" t="s">
        <v>1092</v>
      </c>
      <c r="G26" s="143" t="s">
        <v>1091</v>
      </c>
      <c r="H26" s="148">
        <v>1</v>
      </c>
      <c r="I26" s="143" t="s">
        <v>1090</v>
      </c>
      <c r="J26" s="147"/>
      <c r="K26" s="146"/>
      <c r="L26" s="143"/>
      <c r="M26" s="144"/>
      <c r="N26" s="144"/>
      <c r="O26" s="145"/>
      <c r="P26" s="144"/>
      <c r="Q26" s="143"/>
      <c r="R26" s="143"/>
    </row>
    <row r="27" spans="1:18" ht="35.1" customHeight="1">
      <c r="A27" s="143">
        <v>20</v>
      </c>
      <c r="B27" s="143">
        <v>10</v>
      </c>
      <c r="C27" s="143" t="s">
        <v>614</v>
      </c>
      <c r="D27" s="143" t="s">
        <v>1280</v>
      </c>
      <c r="E27" s="143" t="s">
        <v>1279</v>
      </c>
      <c r="F27" s="143" t="s">
        <v>1106</v>
      </c>
      <c r="G27" s="147" t="s">
        <v>1342</v>
      </c>
      <c r="H27" s="148">
        <v>1</v>
      </c>
      <c r="I27" s="143" t="s">
        <v>608</v>
      </c>
      <c r="J27" s="147"/>
      <c r="K27" s="146"/>
      <c r="L27" s="143"/>
      <c r="M27" s="144"/>
      <c r="N27" s="144"/>
      <c r="O27" s="145"/>
      <c r="P27" s="144"/>
      <c r="Q27" s="143"/>
      <c r="R27" s="143"/>
    </row>
    <row r="28" spans="1:18" ht="35.1" customHeight="1">
      <c r="A28" s="143">
        <v>21</v>
      </c>
      <c r="B28" s="143">
        <v>11</v>
      </c>
      <c r="C28" s="143" t="s">
        <v>614</v>
      </c>
      <c r="D28" s="143" t="s">
        <v>1327</v>
      </c>
      <c r="E28" s="143" t="s">
        <v>1327</v>
      </c>
      <c r="F28" s="143" t="s">
        <v>1092</v>
      </c>
      <c r="G28" s="143" t="s">
        <v>1211</v>
      </c>
      <c r="H28" s="148">
        <v>1</v>
      </c>
      <c r="I28" s="143" t="s">
        <v>1090</v>
      </c>
      <c r="J28" s="147"/>
      <c r="K28" s="146"/>
      <c r="L28" s="143"/>
      <c r="M28" s="144"/>
      <c r="N28" s="144"/>
      <c r="O28" s="145"/>
      <c r="P28" s="144"/>
      <c r="Q28" s="143"/>
      <c r="R28" s="143"/>
    </row>
    <row r="29" spans="1:18" ht="35.1" customHeight="1">
      <c r="A29" s="143">
        <v>22</v>
      </c>
      <c r="B29" s="143">
        <v>11</v>
      </c>
      <c r="C29" s="143" t="s">
        <v>614</v>
      </c>
      <c r="D29" s="143" t="s">
        <v>1327</v>
      </c>
      <c r="E29" s="143" t="s">
        <v>1327</v>
      </c>
      <c r="F29" s="143" t="s">
        <v>1101</v>
      </c>
      <c r="G29" s="147" t="s">
        <v>1341</v>
      </c>
      <c r="H29" s="148">
        <v>1</v>
      </c>
      <c r="I29" s="143" t="s">
        <v>1094</v>
      </c>
      <c r="J29" s="147"/>
      <c r="K29" s="146"/>
      <c r="L29" s="143"/>
      <c r="M29" s="144"/>
      <c r="N29" s="144"/>
      <c r="O29" s="145"/>
      <c r="P29" s="144"/>
      <c r="Q29" s="143"/>
      <c r="R29" s="143"/>
    </row>
    <row r="30" spans="1:18" ht="35.1" customHeight="1">
      <c r="A30" s="143">
        <v>23</v>
      </c>
      <c r="B30" s="143">
        <v>11</v>
      </c>
      <c r="C30" s="143" t="s">
        <v>614</v>
      </c>
      <c r="D30" s="143" t="s">
        <v>1327</v>
      </c>
      <c r="E30" s="143" t="s">
        <v>1327</v>
      </c>
      <c r="F30" s="143" t="s">
        <v>1126</v>
      </c>
      <c r="G30" s="147" t="s">
        <v>1340</v>
      </c>
      <c r="H30" s="148">
        <v>1</v>
      </c>
      <c r="I30" s="143" t="s">
        <v>1094</v>
      </c>
      <c r="J30" s="147"/>
      <c r="K30" s="146"/>
      <c r="L30" s="143"/>
      <c r="M30" s="144"/>
      <c r="N30" s="144"/>
      <c r="O30" s="145"/>
      <c r="P30" s="144"/>
      <c r="Q30" s="143"/>
      <c r="R30" s="143"/>
    </row>
    <row r="31" spans="1:18" ht="35.1" customHeight="1">
      <c r="A31" s="143">
        <v>24</v>
      </c>
      <c r="B31" s="143">
        <v>11</v>
      </c>
      <c r="C31" s="143" t="s">
        <v>614</v>
      </c>
      <c r="D31" s="143" t="s">
        <v>1327</v>
      </c>
      <c r="E31" s="143" t="s">
        <v>1327</v>
      </c>
      <c r="F31" s="143" t="s">
        <v>1096</v>
      </c>
      <c r="G31" s="147" t="s">
        <v>1339</v>
      </c>
      <c r="H31" s="148">
        <v>1</v>
      </c>
      <c r="I31" s="143" t="s">
        <v>1094</v>
      </c>
      <c r="J31" s="147"/>
      <c r="K31" s="146"/>
      <c r="L31" s="143"/>
      <c r="M31" s="144"/>
      <c r="N31" s="144"/>
      <c r="O31" s="145"/>
      <c r="P31" s="144"/>
      <c r="Q31" s="143"/>
      <c r="R31" s="143"/>
    </row>
    <row r="32" spans="1:18" ht="35.1" customHeight="1">
      <c r="A32" s="143">
        <v>25</v>
      </c>
      <c r="B32" s="143">
        <v>11</v>
      </c>
      <c r="C32" s="143" t="s">
        <v>614</v>
      </c>
      <c r="D32" s="143" t="s">
        <v>1327</v>
      </c>
      <c r="E32" s="143" t="s">
        <v>1327</v>
      </c>
      <c r="F32" s="143" t="s">
        <v>1234</v>
      </c>
      <c r="G32" s="147" t="s">
        <v>1321</v>
      </c>
      <c r="H32" s="148">
        <v>1</v>
      </c>
      <c r="I32" s="143" t="s">
        <v>1094</v>
      </c>
      <c r="J32" s="147"/>
      <c r="K32" s="146"/>
      <c r="L32" s="143"/>
      <c r="M32" s="144"/>
      <c r="N32" s="144"/>
      <c r="O32" s="145"/>
      <c r="P32" s="144"/>
      <c r="Q32" s="143"/>
      <c r="R32" s="143"/>
    </row>
    <row r="33" spans="1:18" ht="35.1" customHeight="1">
      <c r="A33" s="143">
        <v>26</v>
      </c>
      <c r="B33" s="143">
        <v>11</v>
      </c>
      <c r="C33" s="143" t="s">
        <v>614</v>
      </c>
      <c r="D33" s="143" t="s">
        <v>1327</v>
      </c>
      <c r="E33" s="143" t="s">
        <v>1327</v>
      </c>
      <c r="F33" s="143" t="s">
        <v>1255</v>
      </c>
      <c r="G33" s="147" t="s">
        <v>1338</v>
      </c>
      <c r="H33" s="148">
        <v>1</v>
      </c>
      <c r="I33" s="143" t="s">
        <v>1253</v>
      </c>
      <c r="J33" s="147"/>
      <c r="K33" s="146"/>
      <c r="L33" s="143"/>
      <c r="M33" s="144"/>
      <c r="N33" s="144"/>
      <c r="O33" s="145"/>
      <c r="P33" s="144"/>
      <c r="Q33" s="143"/>
      <c r="R33" s="143"/>
    </row>
    <row r="34" spans="1:18" ht="35.1" customHeight="1">
      <c r="A34" s="143">
        <v>27</v>
      </c>
      <c r="B34" s="143">
        <v>11</v>
      </c>
      <c r="C34" s="143" t="s">
        <v>614</v>
      </c>
      <c r="D34" s="143" t="s">
        <v>1327</v>
      </c>
      <c r="E34" s="143" t="s">
        <v>1327</v>
      </c>
      <c r="F34" s="143" t="s">
        <v>1232</v>
      </c>
      <c r="G34" s="147" t="s">
        <v>1337</v>
      </c>
      <c r="H34" s="148">
        <v>1</v>
      </c>
      <c r="I34" s="143" t="s">
        <v>1094</v>
      </c>
      <c r="J34" s="147"/>
      <c r="K34" s="146"/>
      <c r="L34" s="143"/>
      <c r="M34" s="144"/>
      <c r="N34" s="144"/>
      <c r="O34" s="145"/>
      <c r="P34" s="144"/>
      <c r="Q34" s="143"/>
      <c r="R34" s="143"/>
    </row>
    <row r="35" spans="1:18" ht="35.1" customHeight="1">
      <c r="A35" s="143">
        <v>28</v>
      </c>
      <c r="B35" s="143">
        <v>11</v>
      </c>
      <c r="C35" s="143" t="s">
        <v>614</v>
      </c>
      <c r="D35" s="143" t="s">
        <v>1327</v>
      </c>
      <c r="E35" s="143" t="s">
        <v>1327</v>
      </c>
      <c r="F35" s="143" t="s">
        <v>1121</v>
      </c>
      <c r="G35" s="147" t="s">
        <v>1336</v>
      </c>
      <c r="H35" s="148">
        <v>1</v>
      </c>
      <c r="I35" s="143" t="s">
        <v>1094</v>
      </c>
      <c r="J35" s="147"/>
      <c r="K35" s="146"/>
      <c r="L35" s="143"/>
      <c r="M35" s="144"/>
      <c r="N35" s="144"/>
      <c r="O35" s="145"/>
      <c r="P35" s="144"/>
      <c r="Q35" s="143"/>
      <c r="R35" s="143"/>
    </row>
    <row r="36" spans="1:18" ht="35.1" customHeight="1">
      <c r="A36" s="143">
        <v>29</v>
      </c>
      <c r="B36" s="143">
        <v>11</v>
      </c>
      <c r="C36" s="143" t="s">
        <v>614</v>
      </c>
      <c r="D36" s="143" t="s">
        <v>1327</v>
      </c>
      <c r="E36" s="143" t="s">
        <v>1327</v>
      </c>
      <c r="F36" s="143" t="s">
        <v>1229</v>
      </c>
      <c r="G36" s="147" t="s">
        <v>1335</v>
      </c>
      <c r="H36" s="148">
        <v>1</v>
      </c>
      <c r="I36" s="143" t="s">
        <v>1094</v>
      </c>
      <c r="J36" s="147"/>
      <c r="K36" s="146"/>
      <c r="L36" s="143"/>
      <c r="M36" s="144"/>
      <c r="N36" s="144"/>
      <c r="O36" s="145"/>
      <c r="P36" s="144"/>
      <c r="Q36" s="143"/>
      <c r="R36" s="143"/>
    </row>
    <row r="37" spans="1:18" ht="35.1" customHeight="1">
      <c r="A37" s="143">
        <v>30</v>
      </c>
      <c r="B37" s="143">
        <v>11</v>
      </c>
      <c r="C37" s="143" t="s">
        <v>614</v>
      </c>
      <c r="D37" s="143" t="s">
        <v>1327</v>
      </c>
      <c r="E37" s="143" t="s">
        <v>1327</v>
      </c>
      <c r="F37" s="143" t="s">
        <v>1106</v>
      </c>
      <c r="G37" s="147" t="s">
        <v>1334</v>
      </c>
      <c r="H37" s="148">
        <v>1</v>
      </c>
      <c r="I37" s="143" t="s">
        <v>608</v>
      </c>
      <c r="J37" s="147"/>
      <c r="K37" s="146"/>
      <c r="L37" s="143"/>
      <c r="M37" s="144"/>
      <c r="N37" s="144"/>
      <c r="O37" s="145"/>
      <c r="P37" s="144"/>
      <c r="Q37" s="143"/>
      <c r="R37" s="143"/>
    </row>
    <row r="38" spans="1:18" ht="35.1" customHeight="1">
      <c r="A38" s="143">
        <v>31</v>
      </c>
      <c r="B38" s="143">
        <v>11</v>
      </c>
      <c r="C38" s="143" t="s">
        <v>614</v>
      </c>
      <c r="D38" s="143" t="s">
        <v>1327</v>
      </c>
      <c r="E38" s="143" t="s">
        <v>1327</v>
      </c>
      <c r="F38" s="143" t="s">
        <v>1333</v>
      </c>
      <c r="G38" s="147" t="s">
        <v>1332</v>
      </c>
      <c r="H38" s="148">
        <v>1</v>
      </c>
      <c r="I38" s="143" t="s">
        <v>608</v>
      </c>
      <c r="J38" s="147"/>
      <c r="K38" s="146"/>
      <c r="L38" s="143"/>
      <c r="M38" s="144"/>
      <c r="N38" s="144"/>
      <c r="O38" s="145"/>
      <c r="P38" s="144"/>
      <c r="Q38" s="143"/>
      <c r="R38" s="143"/>
    </row>
    <row r="39" spans="1:18" ht="35.1" customHeight="1">
      <c r="A39" s="143">
        <v>32</v>
      </c>
      <c r="B39" s="143">
        <v>11</v>
      </c>
      <c r="C39" s="143" t="s">
        <v>614</v>
      </c>
      <c r="D39" s="143" t="s">
        <v>1327</v>
      </c>
      <c r="E39" s="143" t="s">
        <v>1327</v>
      </c>
      <c r="F39" s="143" t="s">
        <v>1161</v>
      </c>
      <c r="G39" s="147" t="s">
        <v>1160</v>
      </c>
      <c r="H39" s="148">
        <v>2</v>
      </c>
      <c r="I39" s="143" t="s">
        <v>1094</v>
      </c>
      <c r="J39" s="147"/>
      <c r="K39" s="146"/>
      <c r="L39" s="143"/>
      <c r="M39" s="144"/>
      <c r="N39" s="144"/>
      <c r="O39" s="145"/>
      <c r="P39" s="144"/>
      <c r="Q39" s="143"/>
      <c r="R39" s="143"/>
    </row>
    <row r="40" spans="1:18" ht="35.1" customHeight="1">
      <c r="A40" s="143">
        <v>33</v>
      </c>
      <c r="B40" s="143">
        <v>11</v>
      </c>
      <c r="C40" s="143" t="s">
        <v>614</v>
      </c>
      <c r="D40" s="143" t="s">
        <v>1327</v>
      </c>
      <c r="E40" s="143" t="s">
        <v>1327</v>
      </c>
      <c r="F40" s="143" t="s">
        <v>1331</v>
      </c>
      <c r="G40" s="147" t="s">
        <v>1330</v>
      </c>
      <c r="H40" s="148">
        <v>1</v>
      </c>
      <c r="I40" s="143" t="s">
        <v>616</v>
      </c>
      <c r="J40" s="147"/>
      <c r="K40" s="146"/>
      <c r="L40" s="143"/>
      <c r="M40" s="144"/>
      <c r="N40" s="144"/>
      <c r="O40" s="145"/>
      <c r="P40" s="144"/>
      <c r="Q40" s="143"/>
      <c r="R40" s="143"/>
    </row>
    <row r="41" spans="1:18" ht="35.1" customHeight="1">
      <c r="A41" s="143">
        <v>34</v>
      </c>
      <c r="B41" s="143">
        <v>11</v>
      </c>
      <c r="C41" s="143" t="s">
        <v>614</v>
      </c>
      <c r="D41" s="143" t="s">
        <v>1327</v>
      </c>
      <c r="E41" s="143" t="s">
        <v>1327</v>
      </c>
      <c r="F41" s="143" t="s">
        <v>1329</v>
      </c>
      <c r="G41" s="147" t="s">
        <v>1192</v>
      </c>
      <c r="H41" s="148">
        <v>2</v>
      </c>
      <c r="I41" s="143" t="s">
        <v>616</v>
      </c>
      <c r="J41" s="147"/>
      <c r="K41" s="146"/>
      <c r="L41" s="143"/>
      <c r="M41" s="144"/>
      <c r="N41" s="144"/>
      <c r="O41" s="145"/>
      <c r="P41" s="144"/>
      <c r="Q41" s="143"/>
      <c r="R41" s="143"/>
    </row>
    <row r="42" spans="1:18" ht="35.1" customHeight="1">
      <c r="A42" s="143">
        <v>35</v>
      </c>
      <c r="B42" s="143">
        <v>11</v>
      </c>
      <c r="C42" s="143" t="s">
        <v>614</v>
      </c>
      <c r="D42" s="143" t="s">
        <v>1327</v>
      </c>
      <c r="E42" s="143" t="s">
        <v>1327</v>
      </c>
      <c r="F42" s="143" t="s">
        <v>1275</v>
      </c>
      <c r="G42" s="147" t="s">
        <v>1328</v>
      </c>
      <c r="H42" s="148">
        <v>2</v>
      </c>
      <c r="I42" s="143" t="s">
        <v>616</v>
      </c>
      <c r="J42" s="147"/>
      <c r="K42" s="146"/>
      <c r="L42" s="143"/>
      <c r="M42" s="144"/>
      <c r="N42" s="144"/>
      <c r="O42" s="145"/>
      <c r="P42" s="144"/>
      <c r="Q42" s="143"/>
      <c r="R42" s="143"/>
    </row>
    <row r="43" spans="1:18" ht="35.1" customHeight="1">
      <c r="A43" s="143">
        <v>36</v>
      </c>
      <c r="B43" s="143">
        <v>11</v>
      </c>
      <c r="C43" s="143" t="s">
        <v>614</v>
      </c>
      <c r="D43" s="143" t="s">
        <v>1327</v>
      </c>
      <c r="E43" s="143" t="s">
        <v>1327</v>
      </c>
      <c r="F43" s="143" t="s">
        <v>1112</v>
      </c>
      <c r="G43" s="147" t="s">
        <v>1326</v>
      </c>
      <c r="H43" s="148">
        <v>1</v>
      </c>
      <c r="I43" s="143" t="s">
        <v>616</v>
      </c>
      <c r="J43" s="147"/>
      <c r="K43" s="146"/>
      <c r="L43" s="143"/>
      <c r="M43" s="144"/>
      <c r="N43" s="144"/>
      <c r="O43" s="145"/>
      <c r="P43" s="144"/>
      <c r="Q43" s="143"/>
      <c r="R43" s="143"/>
    </row>
    <row r="44" spans="1:18" ht="35.1" customHeight="1">
      <c r="A44" s="143">
        <v>37</v>
      </c>
      <c r="B44" s="143">
        <v>12</v>
      </c>
      <c r="C44" s="143" t="s">
        <v>614</v>
      </c>
      <c r="D44" s="143" t="s">
        <v>1280</v>
      </c>
      <c r="E44" s="143" t="s">
        <v>1279</v>
      </c>
      <c r="F44" s="143" t="s">
        <v>1092</v>
      </c>
      <c r="G44" s="143" t="s">
        <v>1091</v>
      </c>
      <c r="H44" s="148">
        <v>1</v>
      </c>
      <c r="I44" s="143" t="s">
        <v>1090</v>
      </c>
      <c r="J44" s="147"/>
      <c r="K44" s="146"/>
      <c r="L44" s="143"/>
      <c r="M44" s="144"/>
      <c r="N44" s="144"/>
      <c r="O44" s="145"/>
      <c r="P44" s="144"/>
      <c r="Q44" s="143"/>
      <c r="R44" s="143"/>
    </row>
    <row r="45" spans="1:18" ht="35.1" customHeight="1">
      <c r="A45" s="143">
        <v>38</v>
      </c>
      <c r="B45" s="143">
        <v>13</v>
      </c>
      <c r="C45" s="143" t="s">
        <v>614</v>
      </c>
      <c r="D45" s="143" t="s">
        <v>1280</v>
      </c>
      <c r="E45" s="143" t="s">
        <v>1279</v>
      </c>
      <c r="F45" s="143" t="s">
        <v>1092</v>
      </c>
      <c r="G45" s="143" t="s">
        <v>1091</v>
      </c>
      <c r="H45" s="148">
        <v>1</v>
      </c>
      <c r="I45" s="143" t="s">
        <v>1090</v>
      </c>
      <c r="J45" s="147"/>
      <c r="K45" s="146"/>
      <c r="L45" s="143"/>
      <c r="M45" s="144"/>
      <c r="N45" s="144"/>
      <c r="O45" s="145"/>
      <c r="P45" s="144"/>
      <c r="Q45" s="143"/>
      <c r="R45" s="143"/>
    </row>
    <row r="46" spans="1:18" ht="35.1" customHeight="1">
      <c r="A46" s="143">
        <v>39</v>
      </c>
      <c r="B46" s="143">
        <v>13</v>
      </c>
      <c r="C46" s="143" t="s">
        <v>614</v>
      </c>
      <c r="D46" s="143" t="s">
        <v>1280</v>
      </c>
      <c r="E46" s="143" t="s">
        <v>1279</v>
      </c>
      <c r="F46" s="143" t="s">
        <v>1101</v>
      </c>
      <c r="G46" s="147" t="s">
        <v>1325</v>
      </c>
      <c r="H46" s="148">
        <v>1</v>
      </c>
      <c r="I46" s="143" t="s">
        <v>1094</v>
      </c>
      <c r="J46" s="147"/>
      <c r="K46" s="146"/>
      <c r="L46" s="143"/>
      <c r="M46" s="144"/>
      <c r="N46" s="144"/>
      <c r="O46" s="145"/>
      <c r="P46" s="144"/>
      <c r="Q46" s="143"/>
      <c r="R46" s="143" t="s">
        <v>1324</v>
      </c>
    </row>
    <row r="47" spans="1:18" ht="35.1" customHeight="1">
      <c r="A47" s="143">
        <v>40</v>
      </c>
      <c r="B47" s="143">
        <v>13</v>
      </c>
      <c r="C47" s="143" t="s">
        <v>614</v>
      </c>
      <c r="D47" s="143" t="s">
        <v>1280</v>
      </c>
      <c r="E47" s="143" t="s">
        <v>1279</v>
      </c>
      <c r="F47" s="143" t="s">
        <v>1126</v>
      </c>
      <c r="G47" s="147" t="s">
        <v>1323</v>
      </c>
      <c r="H47" s="148">
        <v>1</v>
      </c>
      <c r="I47" s="143" t="s">
        <v>1094</v>
      </c>
      <c r="J47" s="147"/>
      <c r="K47" s="146"/>
      <c r="L47" s="143"/>
      <c r="M47" s="144"/>
      <c r="N47" s="144"/>
      <c r="O47" s="145"/>
      <c r="P47" s="144"/>
      <c r="Q47" s="143"/>
      <c r="R47" s="143"/>
    </row>
    <row r="48" spans="1:18" ht="35.1" customHeight="1">
      <c r="A48" s="143">
        <v>41</v>
      </c>
      <c r="B48" s="143">
        <v>13</v>
      </c>
      <c r="C48" s="143" t="s">
        <v>614</v>
      </c>
      <c r="D48" s="143" t="s">
        <v>1280</v>
      </c>
      <c r="E48" s="143" t="s">
        <v>1279</v>
      </c>
      <c r="F48" s="143" t="s">
        <v>1098</v>
      </c>
      <c r="G48" s="147" t="s">
        <v>1322</v>
      </c>
      <c r="H48" s="148">
        <v>1</v>
      </c>
      <c r="I48" s="143" t="s">
        <v>1094</v>
      </c>
      <c r="J48" s="147"/>
      <c r="K48" s="146"/>
      <c r="L48" s="143"/>
      <c r="M48" s="144"/>
      <c r="N48" s="144"/>
      <c r="O48" s="145"/>
      <c r="P48" s="144"/>
      <c r="Q48" s="143"/>
      <c r="R48" s="143"/>
    </row>
    <row r="49" spans="1:18" ht="35.1" customHeight="1">
      <c r="A49" s="143">
        <v>42</v>
      </c>
      <c r="B49" s="143">
        <v>13</v>
      </c>
      <c r="C49" s="143" t="s">
        <v>614</v>
      </c>
      <c r="D49" s="143" t="s">
        <v>1280</v>
      </c>
      <c r="E49" s="143" t="s">
        <v>1279</v>
      </c>
      <c r="F49" s="143" t="s">
        <v>1155</v>
      </c>
      <c r="G49" s="147" t="s">
        <v>1321</v>
      </c>
      <c r="H49" s="148">
        <v>2</v>
      </c>
      <c r="I49" s="143" t="s">
        <v>1094</v>
      </c>
      <c r="J49" s="147"/>
      <c r="K49" s="146"/>
      <c r="L49" s="143"/>
      <c r="M49" s="144"/>
      <c r="N49" s="144"/>
      <c r="O49" s="145"/>
      <c r="P49" s="144"/>
      <c r="Q49" s="143"/>
      <c r="R49" s="143"/>
    </row>
    <row r="50" spans="1:18" ht="35.1" customHeight="1">
      <c r="A50" s="143">
        <v>43</v>
      </c>
      <c r="B50" s="143">
        <v>13</v>
      </c>
      <c r="C50" s="143" t="s">
        <v>614</v>
      </c>
      <c r="D50" s="143" t="s">
        <v>1280</v>
      </c>
      <c r="E50" s="143" t="s">
        <v>1279</v>
      </c>
      <c r="F50" s="143" t="s">
        <v>1096</v>
      </c>
      <c r="G50" s="147" t="s">
        <v>1320</v>
      </c>
      <c r="H50" s="148">
        <v>1</v>
      </c>
      <c r="I50" s="143" t="s">
        <v>1094</v>
      </c>
      <c r="J50" s="147"/>
      <c r="K50" s="146"/>
      <c r="L50" s="143"/>
      <c r="M50" s="144"/>
      <c r="N50" s="144"/>
      <c r="O50" s="145"/>
      <c r="P50" s="144"/>
      <c r="Q50" s="143"/>
      <c r="R50" s="143"/>
    </row>
    <row r="51" spans="1:18" ht="35.1" customHeight="1">
      <c r="A51" s="143">
        <v>44</v>
      </c>
      <c r="B51" s="143">
        <v>13</v>
      </c>
      <c r="C51" s="143" t="s">
        <v>614</v>
      </c>
      <c r="D51" s="143" t="s">
        <v>1280</v>
      </c>
      <c r="E51" s="143" t="s">
        <v>1279</v>
      </c>
      <c r="F51" s="143" t="s">
        <v>1106</v>
      </c>
      <c r="G51" s="147" t="s">
        <v>1319</v>
      </c>
      <c r="H51" s="148">
        <v>1</v>
      </c>
      <c r="I51" s="143" t="s">
        <v>608</v>
      </c>
      <c r="J51" s="147"/>
      <c r="K51" s="146"/>
      <c r="L51" s="143"/>
      <c r="M51" s="144"/>
      <c r="N51" s="144"/>
      <c r="O51" s="145"/>
      <c r="P51" s="144"/>
      <c r="Q51" s="143"/>
      <c r="R51" s="143"/>
    </row>
    <row r="52" spans="1:18" ht="35.1" customHeight="1">
      <c r="A52" s="143">
        <v>45</v>
      </c>
      <c r="B52" s="143">
        <v>13</v>
      </c>
      <c r="C52" s="143" t="s">
        <v>614</v>
      </c>
      <c r="D52" s="143" t="s">
        <v>1280</v>
      </c>
      <c r="E52" s="143" t="s">
        <v>1279</v>
      </c>
      <c r="F52" s="143" t="s">
        <v>1161</v>
      </c>
      <c r="G52" s="147" t="s">
        <v>1265</v>
      </c>
      <c r="H52" s="148">
        <v>2</v>
      </c>
      <c r="I52" s="143" t="s">
        <v>1094</v>
      </c>
      <c r="J52" s="147"/>
      <c r="K52" s="146"/>
      <c r="L52" s="143"/>
      <c r="M52" s="144"/>
      <c r="N52" s="144"/>
      <c r="O52" s="145"/>
      <c r="P52" s="144"/>
      <c r="Q52" s="143"/>
      <c r="R52" s="143"/>
    </row>
    <row r="53" spans="1:18" ht="35.1" customHeight="1">
      <c r="A53" s="143">
        <v>46</v>
      </c>
      <c r="B53" s="143">
        <v>14</v>
      </c>
      <c r="C53" s="143" t="s">
        <v>614</v>
      </c>
      <c r="D53" s="143" t="s">
        <v>1280</v>
      </c>
      <c r="E53" s="143" t="s">
        <v>1279</v>
      </c>
      <c r="F53" s="143" t="s">
        <v>1092</v>
      </c>
      <c r="G53" s="143" t="s">
        <v>1091</v>
      </c>
      <c r="H53" s="148">
        <v>1</v>
      </c>
      <c r="I53" s="143" t="s">
        <v>1090</v>
      </c>
      <c r="J53" s="147"/>
      <c r="K53" s="146"/>
      <c r="L53" s="143"/>
      <c r="M53" s="144"/>
      <c r="N53" s="144"/>
      <c r="O53" s="145"/>
      <c r="P53" s="144"/>
      <c r="Q53" s="143"/>
      <c r="R53" s="143"/>
    </row>
    <row r="54" spans="1:18" ht="35.1" customHeight="1">
      <c r="A54" s="143">
        <v>47</v>
      </c>
      <c r="B54" s="143">
        <v>15</v>
      </c>
      <c r="C54" s="143" t="s">
        <v>614</v>
      </c>
      <c r="D54" s="143" t="s">
        <v>1280</v>
      </c>
      <c r="E54" s="143" t="s">
        <v>1279</v>
      </c>
      <c r="F54" s="143" t="s">
        <v>1092</v>
      </c>
      <c r="G54" s="143" t="s">
        <v>1091</v>
      </c>
      <c r="H54" s="148">
        <v>1</v>
      </c>
      <c r="I54" s="143" t="s">
        <v>1090</v>
      </c>
      <c r="J54" s="147"/>
      <c r="K54" s="146"/>
      <c r="L54" s="143"/>
      <c r="M54" s="144"/>
      <c r="N54" s="144"/>
      <c r="O54" s="145"/>
      <c r="P54" s="144"/>
      <c r="Q54" s="143"/>
      <c r="R54" s="143"/>
    </row>
    <row r="55" spans="1:18" ht="35.1" customHeight="1">
      <c r="A55" s="143">
        <v>48</v>
      </c>
      <c r="B55" s="143">
        <v>15</v>
      </c>
      <c r="C55" s="143" t="s">
        <v>614</v>
      </c>
      <c r="D55" s="143" t="s">
        <v>1280</v>
      </c>
      <c r="E55" s="143" t="s">
        <v>1279</v>
      </c>
      <c r="F55" s="143" t="s">
        <v>1101</v>
      </c>
      <c r="G55" s="147" t="s">
        <v>1318</v>
      </c>
      <c r="H55" s="148">
        <v>1</v>
      </c>
      <c r="I55" s="143" t="s">
        <v>1094</v>
      </c>
      <c r="J55" s="147"/>
      <c r="K55" s="146"/>
      <c r="L55" s="143"/>
      <c r="M55" s="144"/>
      <c r="N55" s="144"/>
      <c r="O55" s="145"/>
      <c r="P55" s="144"/>
      <c r="Q55" s="143"/>
      <c r="R55" s="143"/>
    </row>
    <row r="56" spans="1:18" ht="35.1" customHeight="1">
      <c r="A56" s="143">
        <v>49</v>
      </c>
      <c r="B56" s="143">
        <v>15</v>
      </c>
      <c r="C56" s="143" t="s">
        <v>614</v>
      </c>
      <c r="D56" s="143" t="s">
        <v>1280</v>
      </c>
      <c r="E56" s="143" t="s">
        <v>1279</v>
      </c>
      <c r="F56" s="143" t="s">
        <v>1098</v>
      </c>
      <c r="G56" s="147" t="s">
        <v>1317</v>
      </c>
      <c r="H56" s="148">
        <v>1</v>
      </c>
      <c r="I56" s="143" t="s">
        <v>1094</v>
      </c>
      <c r="J56" s="147"/>
      <c r="K56" s="146"/>
      <c r="L56" s="143"/>
      <c r="M56" s="144"/>
      <c r="N56" s="144"/>
      <c r="O56" s="145"/>
      <c r="P56" s="144"/>
      <c r="Q56" s="143"/>
      <c r="R56" s="143"/>
    </row>
    <row r="57" spans="1:18" ht="35.1" customHeight="1">
      <c r="A57" s="143">
        <v>50</v>
      </c>
      <c r="B57" s="143">
        <v>15</v>
      </c>
      <c r="C57" s="143" t="s">
        <v>614</v>
      </c>
      <c r="D57" s="143" t="s">
        <v>1280</v>
      </c>
      <c r="E57" s="143" t="s">
        <v>1279</v>
      </c>
      <c r="F57" s="143" t="s">
        <v>1118</v>
      </c>
      <c r="G57" s="147" t="s">
        <v>1316</v>
      </c>
      <c r="H57" s="148">
        <v>1</v>
      </c>
      <c r="I57" s="143" t="s">
        <v>608</v>
      </c>
      <c r="J57" s="147"/>
      <c r="K57" s="146"/>
      <c r="L57" s="143"/>
      <c r="M57" s="144"/>
      <c r="N57" s="144"/>
      <c r="O57" s="145"/>
      <c r="P57" s="144"/>
      <c r="Q57" s="143"/>
      <c r="R57" s="143"/>
    </row>
    <row r="58" spans="1:18" ht="35.1" customHeight="1">
      <c r="A58" s="143">
        <v>51</v>
      </c>
      <c r="B58" s="143">
        <v>15</v>
      </c>
      <c r="C58" s="143" t="s">
        <v>614</v>
      </c>
      <c r="D58" s="143" t="s">
        <v>1280</v>
      </c>
      <c r="E58" s="143" t="s">
        <v>1279</v>
      </c>
      <c r="F58" s="143" t="s">
        <v>1106</v>
      </c>
      <c r="G58" s="147" t="s">
        <v>1315</v>
      </c>
      <c r="H58" s="148">
        <v>1</v>
      </c>
      <c r="I58" s="143" t="s">
        <v>608</v>
      </c>
      <c r="J58" s="147"/>
      <c r="K58" s="146"/>
      <c r="L58" s="143"/>
      <c r="M58" s="144"/>
      <c r="N58" s="144"/>
      <c r="O58" s="145"/>
      <c r="P58" s="144"/>
      <c r="Q58" s="143"/>
      <c r="R58" s="143"/>
    </row>
    <row r="59" spans="1:18" ht="35.1" customHeight="1">
      <c r="A59" s="143">
        <v>52</v>
      </c>
      <c r="B59" s="143">
        <v>16</v>
      </c>
      <c r="C59" s="143" t="s">
        <v>614</v>
      </c>
      <c r="D59" s="143" t="s">
        <v>1280</v>
      </c>
      <c r="E59" s="143" t="s">
        <v>1279</v>
      </c>
      <c r="F59" s="143" t="s">
        <v>1092</v>
      </c>
      <c r="G59" s="143" t="s">
        <v>1091</v>
      </c>
      <c r="H59" s="148">
        <v>1</v>
      </c>
      <c r="I59" s="143" t="s">
        <v>1090</v>
      </c>
      <c r="J59" s="147"/>
      <c r="K59" s="146"/>
      <c r="L59" s="143"/>
      <c r="M59" s="144"/>
      <c r="N59" s="144"/>
      <c r="O59" s="145"/>
      <c r="P59" s="144"/>
      <c r="Q59" s="143"/>
      <c r="R59" s="143"/>
    </row>
    <row r="60" spans="1:18" ht="35.1" customHeight="1">
      <c r="A60" s="143">
        <v>53</v>
      </c>
      <c r="B60" s="143">
        <v>16</v>
      </c>
      <c r="C60" s="143" t="s">
        <v>614</v>
      </c>
      <c r="D60" s="143" t="s">
        <v>1280</v>
      </c>
      <c r="E60" s="143" t="s">
        <v>1279</v>
      </c>
      <c r="F60" s="143" t="s">
        <v>1101</v>
      </c>
      <c r="G60" s="147" t="s">
        <v>1314</v>
      </c>
      <c r="H60" s="148">
        <v>1</v>
      </c>
      <c r="I60" s="143" t="s">
        <v>1094</v>
      </c>
      <c r="J60" s="147"/>
      <c r="K60" s="146"/>
      <c r="L60" s="143"/>
      <c r="M60" s="144"/>
      <c r="N60" s="144"/>
      <c r="O60" s="145"/>
      <c r="P60" s="144"/>
      <c r="Q60" s="143"/>
      <c r="R60" s="143"/>
    </row>
    <row r="61" spans="1:18" ht="35.1" customHeight="1">
      <c r="A61" s="143">
        <v>54</v>
      </c>
      <c r="B61" s="143">
        <v>16</v>
      </c>
      <c r="C61" s="143" t="s">
        <v>614</v>
      </c>
      <c r="D61" s="143" t="s">
        <v>1280</v>
      </c>
      <c r="E61" s="143" t="s">
        <v>1279</v>
      </c>
      <c r="F61" s="143" t="s">
        <v>1126</v>
      </c>
      <c r="G61" s="147" t="s">
        <v>1313</v>
      </c>
      <c r="H61" s="148">
        <v>1</v>
      </c>
      <c r="I61" s="143" t="s">
        <v>1094</v>
      </c>
      <c r="J61" s="147"/>
      <c r="K61" s="146"/>
      <c r="L61" s="143"/>
      <c r="M61" s="144"/>
      <c r="N61" s="144"/>
      <c r="O61" s="145"/>
      <c r="P61" s="144"/>
      <c r="Q61" s="143"/>
      <c r="R61" s="143"/>
    </row>
    <row r="62" spans="1:18" ht="35.1" customHeight="1">
      <c r="A62" s="143">
        <v>55</v>
      </c>
      <c r="B62" s="143">
        <v>16</v>
      </c>
      <c r="C62" s="143" t="s">
        <v>614</v>
      </c>
      <c r="D62" s="143" t="s">
        <v>1280</v>
      </c>
      <c r="E62" s="143" t="s">
        <v>1279</v>
      </c>
      <c r="F62" s="143" t="s">
        <v>1155</v>
      </c>
      <c r="G62" s="147" t="s">
        <v>1312</v>
      </c>
      <c r="H62" s="148">
        <v>2</v>
      </c>
      <c r="I62" s="143" t="s">
        <v>1094</v>
      </c>
      <c r="J62" s="147"/>
      <c r="K62" s="146"/>
      <c r="L62" s="143"/>
      <c r="M62" s="144"/>
      <c r="N62" s="144"/>
      <c r="O62" s="145"/>
      <c r="P62" s="144"/>
      <c r="Q62" s="143"/>
      <c r="R62" s="143"/>
    </row>
    <row r="63" spans="1:18" ht="35.1" customHeight="1">
      <c r="A63" s="143">
        <v>56</v>
      </c>
      <c r="B63" s="143">
        <v>16</v>
      </c>
      <c r="C63" s="143" t="s">
        <v>614</v>
      </c>
      <c r="D63" s="143" t="s">
        <v>1280</v>
      </c>
      <c r="E63" s="143" t="s">
        <v>1279</v>
      </c>
      <c r="F63" s="143" t="s">
        <v>1096</v>
      </c>
      <c r="G63" s="147" t="s">
        <v>1311</v>
      </c>
      <c r="H63" s="148">
        <v>1</v>
      </c>
      <c r="I63" s="143" t="s">
        <v>1094</v>
      </c>
      <c r="J63" s="147"/>
      <c r="K63" s="146"/>
      <c r="L63" s="143"/>
      <c r="M63" s="144"/>
      <c r="N63" s="144"/>
      <c r="O63" s="145"/>
      <c r="P63" s="144"/>
      <c r="Q63" s="143"/>
      <c r="R63" s="143"/>
    </row>
    <row r="64" spans="1:18" ht="35.1" customHeight="1">
      <c r="A64" s="143">
        <v>57</v>
      </c>
      <c r="B64" s="143">
        <v>16</v>
      </c>
      <c r="C64" s="143" t="s">
        <v>614</v>
      </c>
      <c r="D64" s="143" t="s">
        <v>1280</v>
      </c>
      <c r="E64" s="143" t="s">
        <v>1279</v>
      </c>
      <c r="F64" s="143" t="s">
        <v>1255</v>
      </c>
      <c r="G64" s="147" t="s">
        <v>1310</v>
      </c>
      <c r="H64" s="148">
        <v>1</v>
      </c>
      <c r="I64" s="143" t="s">
        <v>1253</v>
      </c>
      <c r="J64" s="147"/>
      <c r="K64" s="146"/>
      <c r="L64" s="143"/>
      <c r="M64" s="144"/>
      <c r="N64" s="144"/>
      <c r="O64" s="145"/>
      <c r="P64" s="144"/>
      <c r="Q64" s="143"/>
      <c r="R64" s="143"/>
    </row>
    <row r="65" spans="1:18" ht="35.1" customHeight="1">
      <c r="A65" s="143">
        <v>58</v>
      </c>
      <c r="B65" s="143">
        <v>16</v>
      </c>
      <c r="C65" s="143" t="s">
        <v>614</v>
      </c>
      <c r="D65" s="143" t="s">
        <v>1280</v>
      </c>
      <c r="E65" s="143" t="s">
        <v>1279</v>
      </c>
      <c r="F65" s="143" t="s">
        <v>1232</v>
      </c>
      <c r="G65" s="147" t="s">
        <v>1309</v>
      </c>
      <c r="H65" s="148">
        <v>1</v>
      </c>
      <c r="I65" s="143" t="s">
        <v>1094</v>
      </c>
      <c r="J65" s="147"/>
      <c r="K65" s="146"/>
      <c r="L65" s="143"/>
      <c r="M65" s="144"/>
      <c r="N65" s="144"/>
      <c r="O65" s="145"/>
      <c r="P65" s="144"/>
      <c r="Q65" s="143"/>
      <c r="R65" s="143"/>
    </row>
    <row r="66" spans="1:18" ht="35.1" customHeight="1">
      <c r="A66" s="143">
        <v>59</v>
      </c>
      <c r="B66" s="143">
        <v>16</v>
      </c>
      <c r="C66" s="143" t="s">
        <v>614</v>
      </c>
      <c r="D66" s="143" t="s">
        <v>1280</v>
      </c>
      <c r="E66" s="143" t="s">
        <v>1279</v>
      </c>
      <c r="F66" s="143" t="s">
        <v>1121</v>
      </c>
      <c r="G66" s="147" t="s">
        <v>1308</v>
      </c>
      <c r="H66" s="148">
        <v>1</v>
      </c>
      <c r="I66" s="143" t="s">
        <v>1094</v>
      </c>
      <c r="J66" s="147"/>
      <c r="K66" s="146"/>
      <c r="L66" s="143"/>
      <c r="M66" s="144"/>
      <c r="N66" s="144"/>
      <c r="O66" s="145"/>
      <c r="P66" s="144"/>
      <c r="Q66" s="143"/>
      <c r="R66" s="143"/>
    </row>
    <row r="67" spans="1:18" ht="35.1" customHeight="1">
      <c r="A67" s="143">
        <v>60</v>
      </c>
      <c r="B67" s="143">
        <v>16</v>
      </c>
      <c r="C67" s="143" t="s">
        <v>614</v>
      </c>
      <c r="D67" s="143" t="s">
        <v>1280</v>
      </c>
      <c r="E67" s="143" t="s">
        <v>1279</v>
      </c>
      <c r="F67" s="143" t="s">
        <v>1229</v>
      </c>
      <c r="G67" s="147" t="s">
        <v>1307</v>
      </c>
      <c r="H67" s="148">
        <v>1</v>
      </c>
      <c r="I67" s="143" t="s">
        <v>1094</v>
      </c>
      <c r="J67" s="147"/>
      <c r="K67" s="146"/>
      <c r="L67" s="143"/>
      <c r="M67" s="144"/>
      <c r="N67" s="144"/>
      <c r="O67" s="145"/>
      <c r="P67" s="144"/>
      <c r="Q67" s="143"/>
      <c r="R67" s="143"/>
    </row>
    <row r="68" spans="1:18" ht="35.1" customHeight="1">
      <c r="A68" s="143">
        <v>61</v>
      </c>
      <c r="B68" s="143">
        <v>16</v>
      </c>
      <c r="C68" s="143" t="s">
        <v>614</v>
      </c>
      <c r="D68" s="143" t="s">
        <v>1280</v>
      </c>
      <c r="E68" s="143" t="s">
        <v>1279</v>
      </c>
      <c r="F68" s="143" t="s">
        <v>1106</v>
      </c>
      <c r="G68" s="147" t="s">
        <v>1306</v>
      </c>
      <c r="H68" s="148">
        <v>1</v>
      </c>
      <c r="I68" s="143" t="s">
        <v>608</v>
      </c>
      <c r="J68" s="147"/>
      <c r="K68" s="146"/>
      <c r="L68" s="143"/>
      <c r="M68" s="144"/>
      <c r="N68" s="144"/>
      <c r="O68" s="145"/>
      <c r="P68" s="144"/>
      <c r="Q68" s="143"/>
      <c r="R68" s="143"/>
    </row>
    <row r="69" spans="1:18" ht="35.1" customHeight="1">
      <c r="A69" s="143">
        <v>62</v>
      </c>
      <c r="B69" s="143">
        <v>16</v>
      </c>
      <c r="C69" s="143" t="s">
        <v>614</v>
      </c>
      <c r="D69" s="143" t="s">
        <v>1280</v>
      </c>
      <c r="E69" s="143" t="s">
        <v>1279</v>
      </c>
      <c r="F69" s="143" t="s">
        <v>1161</v>
      </c>
      <c r="G69" s="147" t="s">
        <v>1160</v>
      </c>
      <c r="H69" s="148">
        <v>2</v>
      </c>
      <c r="I69" s="143" t="s">
        <v>1094</v>
      </c>
      <c r="J69" s="147"/>
      <c r="K69" s="146"/>
      <c r="L69" s="143"/>
      <c r="M69" s="144"/>
      <c r="N69" s="144"/>
      <c r="O69" s="145"/>
      <c r="P69" s="144"/>
      <c r="Q69" s="143"/>
      <c r="R69" s="143"/>
    </row>
    <row r="70" spans="1:18" ht="35.1" customHeight="1">
      <c r="A70" s="143">
        <v>63</v>
      </c>
      <c r="B70" s="143">
        <v>16</v>
      </c>
      <c r="C70" s="143" t="s">
        <v>614</v>
      </c>
      <c r="D70" s="143" t="s">
        <v>1280</v>
      </c>
      <c r="E70" s="143" t="s">
        <v>1279</v>
      </c>
      <c r="F70" s="143" t="s">
        <v>1291</v>
      </c>
      <c r="G70" s="147" t="s">
        <v>1305</v>
      </c>
      <c r="H70" s="148">
        <v>1</v>
      </c>
      <c r="I70" s="143" t="s">
        <v>1094</v>
      </c>
      <c r="J70" s="147"/>
      <c r="K70" s="146"/>
      <c r="L70" s="143"/>
      <c r="M70" s="144"/>
      <c r="N70" s="144"/>
      <c r="O70" s="145"/>
      <c r="P70" s="144"/>
      <c r="Q70" s="143"/>
      <c r="R70" s="143"/>
    </row>
    <row r="71" spans="1:18" ht="35.1" customHeight="1">
      <c r="A71" s="143">
        <v>64</v>
      </c>
      <c r="B71" s="143">
        <v>16</v>
      </c>
      <c r="C71" s="143" t="s">
        <v>614</v>
      </c>
      <c r="D71" s="143" t="s">
        <v>1280</v>
      </c>
      <c r="E71" s="143" t="s">
        <v>1279</v>
      </c>
      <c r="F71" s="143" t="s">
        <v>1304</v>
      </c>
      <c r="G71" s="147" t="s">
        <v>1303</v>
      </c>
      <c r="H71" s="148">
        <v>1</v>
      </c>
      <c r="I71" s="143" t="s">
        <v>1094</v>
      </c>
      <c r="J71" s="147"/>
      <c r="K71" s="146"/>
      <c r="L71" s="143"/>
      <c r="M71" s="144"/>
      <c r="N71" s="144"/>
      <c r="O71" s="145"/>
      <c r="P71" s="144"/>
      <c r="Q71" s="143"/>
      <c r="R71" s="143"/>
    </row>
    <row r="72" spans="1:18" ht="35.1" customHeight="1">
      <c r="A72" s="143">
        <v>65</v>
      </c>
      <c r="B72" s="143">
        <v>16</v>
      </c>
      <c r="C72" s="143" t="s">
        <v>614</v>
      </c>
      <c r="D72" s="143" t="s">
        <v>1280</v>
      </c>
      <c r="E72" s="143" t="s">
        <v>1279</v>
      </c>
      <c r="F72" s="143" t="s">
        <v>1302</v>
      </c>
      <c r="G72" s="147" t="s">
        <v>1301</v>
      </c>
      <c r="H72" s="148">
        <v>1</v>
      </c>
      <c r="I72" s="143" t="s">
        <v>1094</v>
      </c>
      <c r="J72" s="147"/>
      <c r="K72" s="146"/>
      <c r="L72" s="143"/>
      <c r="M72" s="144"/>
      <c r="N72" s="144"/>
      <c r="O72" s="145"/>
      <c r="P72" s="144"/>
      <c r="Q72" s="143"/>
      <c r="R72" s="143"/>
    </row>
    <row r="73" spans="1:18" ht="35.1" customHeight="1">
      <c r="A73" s="143">
        <v>66</v>
      </c>
      <c r="B73" s="143">
        <v>16</v>
      </c>
      <c r="C73" s="143" t="s">
        <v>614</v>
      </c>
      <c r="D73" s="143" t="s">
        <v>1280</v>
      </c>
      <c r="E73" s="143" t="s">
        <v>1279</v>
      </c>
      <c r="F73" s="143" t="s">
        <v>1289</v>
      </c>
      <c r="G73" s="147" t="s">
        <v>1300</v>
      </c>
      <c r="H73" s="148">
        <v>1</v>
      </c>
      <c r="I73" s="143" t="s">
        <v>1094</v>
      </c>
      <c r="J73" s="147"/>
      <c r="K73" s="146"/>
      <c r="L73" s="143"/>
      <c r="M73" s="144"/>
      <c r="N73" s="144"/>
      <c r="O73" s="145"/>
      <c r="P73" s="144"/>
      <c r="Q73" s="143"/>
      <c r="R73" s="143"/>
    </row>
    <row r="74" spans="1:18" ht="35.1" customHeight="1">
      <c r="A74" s="143">
        <v>67</v>
      </c>
      <c r="B74" s="143">
        <v>17</v>
      </c>
      <c r="C74" s="143" t="s">
        <v>614</v>
      </c>
      <c r="D74" s="143" t="s">
        <v>1280</v>
      </c>
      <c r="E74" s="143" t="s">
        <v>1279</v>
      </c>
      <c r="F74" s="143" t="s">
        <v>1092</v>
      </c>
      <c r="G74" s="143" t="s">
        <v>1091</v>
      </c>
      <c r="H74" s="148">
        <v>1</v>
      </c>
      <c r="I74" s="143" t="s">
        <v>1090</v>
      </c>
      <c r="J74" s="147"/>
      <c r="K74" s="146"/>
      <c r="L74" s="143"/>
      <c r="M74" s="144"/>
      <c r="N74" s="144"/>
      <c r="O74" s="145"/>
      <c r="P74" s="144"/>
      <c r="Q74" s="143"/>
      <c r="R74" s="143"/>
    </row>
    <row r="75" spans="1:18" ht="35.1" customHeight="1">
      <c r="A75" s="143">
        <v>68</v>
      </c>
      <c r="B75" s="143">
        <v>17</v>
      </c>
      <c r="C75" s="143" t="s">
        <v>614</v>
      </c>
      <c r="D75" s="143" t="s">
        <v>1280</v>
      </c>
      <c r="E75" s="143" t="s">
        <v>1279</v>
      </c>
      <c r="F75" s="143" t="s">
        <v>1101</v>
      </c>
      <c r="G75" s="147" t="s">
        <v>1288</v>
      </c>
      <c r="H75" s="148">
        <v>1</v>
      </c>
      <c r="I75" s="143" t="s">
        <v>1094</v>
      </c>
      <c r="J75" s="147"/>
      <c r="K75" s="146"/>
      <c r="L75" s="143"/>
      <c r="M75" s="144"/>
      <c r="N75" s="144"/>
      <c r="O75" s="145"/>
      <c r="P75" s="144"/>
      <c r="Q75" s="143"/>
      <c r="R75" s="143"/>
    </row>
    <row r="76" spans="1:18" ht="35.1" customHeight="1">
      <c r="A76" s="143">
        <v>69</v>
      </c>
      <c r="B76" s="143">
        <v>17</v>
      </c>
      <c r="C76" s="143" t="s">
        <v>614</v>
      </c>
      <c r="D76" s="143" t="s">
        <v>1280</v>
      </c>
      <c r="E76" s="143" t="s">
        <v>1279</v>
      </c>
      <c r="F76" s="143" t="s">
        <v>1126</v>
      </c>
      <c r="G76" s="147" t="s">
        <v>1299</v>
      </c>
      <c r="H76" s="148">
        <v>1</v>
      </c>
      <c r="I76" s="143" t="s">
        <v>1094</v>
      </c>
      <c r="J76" s="147"/>
      <c r="K76" s="146"/>
      <c r="L76" s="143"/>
      <c r="M76" s="144"/>
      <c r="N76" s="144"/>
      <c r="O76" s="145"/>
      <c r="P76" s="144"/>
      <c r="Q76" s="143"/>
      <c r="R76" s="143"/>
    </row>
    <row r="77" spans="1:18" ht="35.1" customHeight="1">
      <c r="A77" s="143">
        <v>70</v>
      </c>
      <c r="B77" s="143">
        <v>17</v>
      </c>
      <c r="C77" s="143" t="s">
        <v>614</v>
      </c>
      <c r="D77" s="143" t="s">
        <v>1280</v>
      </c>
      <c r="E77" s="143" t="s">
        <v>1279</v>
      </c>
      <c r="F77" s="143" t="s">
        <v>1096</v>
      </c>
      <c r="G77" s="147" t="s">
        <v>1298</v>
      </c>
      <c r="H77" s="148">
        <v>1</v>
      </c>
      <c r="I77" s="143" t="s">
        <v>1094</v>
      </c>
      <c r="J77" s="147"/>
      <c r="K77" s="146"/>
      <c r="L77" s="143"/>
      <c r="M77" s="144"/>
      <c r="N77" s="144"/>
      <c r="O77" s="145"/>
      <c r="P77" s="144"/>
      <c r="Q77" s="143"/>
      <c r="R77" s="143"/>
    </row>
    <row r="78" spans="1:18" ht="35.1" customHeight="1">
      <c r="A78" s="143">
        <v>71</v>
      </c>
      <c r="B78" s="143">
        <v>17</v>
      </c>
      <c r="C78" s="143" t="s">
        <v>614</v>
      </c>
      <c r="D78" s="143" t="s">
        <v>1280</v>
      </c>
      <c r="E78" s="143" t="s">
        <v>1279</v>
      </c>
      <c r="F78" s="143" t="s">
        <v>1255</v>
      </c>
      <c r="G78" s="147" t="s">
        <v>1297</v>
      </c>
      <c r="H78" s="148">
        <v>1</v>
      </c>
      <c r="I78" s="143" t="s">
        <v>1253</v>
      </c>
      <c r="J78" s="147"/>
      <c r="K78" s="146"/>
      <c r="L78" s="143"/>
      <c r="M78" s="144"/>
      <c r="N78" s="144"/>
      <c r="O78" s="145"/>
      <c r="P78" s="144"/>
      <c r="Q78" s="143"/>
      <c r="R78" s="143"/>
    </row>
    <row r="79" spans="1:18" ht="35.1" customHeight="1">
      <c r="A79" s="143">
        <v>72</v>
      </c>
      <c r="B79" s="143">
        <v>17</v>
      </c>
      <c r="C79" s="143" t="s">
        <v>614</v>
      </c>
      <c r="D79" s="143" t="s">
        <v>1280</v>
      </c>
      <c r="E79" s="143" t="s">
        <v>1279</v>
      </c>
      <c r="F79" s="143" t="s">
        <v>1232</v>
      </c>
      <c r="G79" s="147" t="s">
        <v>1296</v>
      </c>
      <c r="H79" s="148">
        <v>1</v>
      </c>
      <c r="I79" s="143" t="s">
        <v>1094</v>
      </c>
      <c r="J79" s="147"/>
      <c r="K79" s="146"/>
      <c r="L79" s="143"/>
      <c r="M79" s="144"/>
      <c r="N79" s="144"/>
      <c r="O79" s="145"/>
      <c r="P79" s="144"/>
      <c r="Q79" s="143"/>
      <c r="R79" s="143"/>
    </row>
    <row r="80" spans="1:18" ht="35.1" customHeight="1">
      <c r="A80" s="143">
        <v>73</v>
      </c>
      <c r="B80" s="143">
        <v>17</v>
      </c>
      <c r="C80" s="143" t="s">
        <v>614</v>
      </c>
      <c r="D80" s="143" t="s">
        <v>1280</v>
      </c>
      <c r="E80" s="143" t="s">
        <v>1279</v>
      </c>
      <c r="F80" s="143" t="s">
        <v>1121</v>
      </c>
      <c r="G80" s="147" t="s">
        <v>1295</v>
      </c>
      <c r="H80" s="148">
        <v>1</v>
      </c>
      <c r="I80" s="143" t="s">
        <v>1094</v>
      </c>
      <c r="J80" s="147"/>
      <c r="K80" s="146"/>
      <c r="L80" s="143"/>
      <c r="M80" s="144"/>
      <c r="N80" s="144"/>
      <c r="O80" s="145"/>
      <c r="P80" s="144"/>
      <c r="Q80" s="143"/>
      <c r="R80" s="143"/>
    </row>
    <row r="81" spans="1:18" ht="35.1" customHeight="1">
      <c r="A81" s="143">
        <v>74</v>
      </c>
      <c r="B81" s="143">
        <v>17</v>
      </c>
      <c r="C81" s="143" t="s">
        <v>614</v>
      </c>
      <c r="D81" s="143" t="s">
        <v>1280</v>
      </c>
      <c r="E81" s="143" t="s">
        <v>1279</v>
      </c>
      <c r="F81" s="143" t="s">
        <v>1229</v>
      </c>
      <c r="G81" s="147" t="s">
        <v>1294</v>
      </c>
      <c r="H81" s="148">
        <v>1</v>
      </c>
      <c r="I81" s="143" t="s">
        <v>1094</v>
      </c>
      <c r="J81" s="147"/>
      <c r="K81" s="146"/>
      <c r="L81" s="143"/>
      <c r="M81" s="144"/>
      <c r="N81" s="144"/>
      <c r="O81" s="145"/>
      <c r="P81" s="144"/>
      <c r="Q81" s="143"/>
      <c r="R81" s="143"/>
    </row>
    <row r="82" spans="1:18" ht="35.1" customHeight="1">
      <c r="A82" s="143">
        <v>75</v>
      </c>
      <c r="B82" s="143">
        <v>17</v>
      </c>
      <c r="C82" s="143" t="s">
        <v>614</v>
      </c>
      <c r="D82" s="143" t="s">
        <v>1280</v>
      </c>
      <c r="E82" s="143" t="s">
        <v>1279</v>
      </c>
      <c r="F82" s="143" t="s">
        <v>1106</v>
      </c>
      <c r="G82" s="147" t="s">
        <v>1293</v>
      </c>
      <c r="H82" s="148">
        <v>1</v>
      </c>
      <c r="I82" s="143" t="s">
        <v>608</v>
      </c>
      <c r="J82" s="147"/>
      <c r="K82" s="146"/>
      <c r="L82" s="143"/>
      <c r="M82" s="144"/>
      <c r="N82" s="144"/>
      <c r="O82" s="145"/>
      <c r="P82" s="144"/>
      <c r="Q82" s="143"/>
      <c r="R82" s="143"/>
    </row>
    <row r="83" spans="1:18" ht="35.1" customHeight="1">
      <c r="A83" s="143">
        <v>76</v>
      </c>
      <c r="B83" s="143">
        <v>17</v>
      </c>
      <c r="C83" s="143" t="s">
        <v>614</v>
      </c>
      <c r="D83" s="143" t="s">
        <v>1280</v>
      </c>
      <c r="E83" s="143" t="s">
        <v>1279</v>
      </c>
      <c r="F83" s="143" t="s">
        <v>1161</v>
      </c>
      <c r="G83" s="147" t="s">
        <v>1265</v>
      </c>
      <c r="H83" s="148">
        <v>2</v>
      </c>
      <c r="I83" s="143" t="s">
        <v>1094</v>
      </c>
      <c r="J83" s="147"/>
      <c r="K83" s="146"/>
      <c r="L83" s="143"/>
      <c r="M83" s="144"/>
      <c r="N83" s="144"/>
      <c r="O83" s="145"/>
      <c r="P83" s="144"/>
      <c r="Q83" s="143"/>
      <c r="R83" s="143"/>
    </row>
    <row r="84" spans="1:18" ht="35.1" customHeight="1">
      <c r="A84" s="143">
        <v>77</v>
      </c>
      <c r="B84" s="143">
        <v>17</v>
      </c>
      <c r="C84" s="143" t="s">
        <v>614</v>
      </c>
      <c r="D84" s="143" t="s">
        <v>1280</v>
      </c>
      <c r="E84" s="143" t="s">
        <v>1279</v>
      </c>
      <c r="F84" s="143" t="s">
        <v>629</v>
      </c>
      <c r="G84" s="147" t="s">
        <v>1292</v>
      </c>
      <c r="H84" s="148">
        <v>1</v>
      </c>
      <c r="I84" s="143" t="s">
        <v>616</v>
      </c>
      <c r="J84" s="147"/>
      <c r="K84" s="146"/>
      <c r="L84" s="143"/>
      <c r="M84" s="144"/>
      <c r="N84" s="144"/>
      <c r="O84" s="145"/>
      <c r="P84" s="144"/>
      <c r="Q84" s="143"/>
      <c r="R84" s="143"/>
    </row>
    <row r="85" spans="1:18" ht="35.1" customHeight="1">
      <c r="A85" s="143">
        <v>78</v>
      </c>
      <c r="B85" s="143">
        <v>17</v>
      </c>
      <c r="C85" s="143" t="s">
        <v>614</v>
      </c>
      <c r="D85" s="143" t="s">
        <v>1280</v>
      </c>
      <c r="E85" s="143" t="s">
        <v>1279</v>
      </c>
      <c r="F85" s="143" t="s">
        <v>1291</v>
      </c>
      <c r="G85" s="147" t="s">
        <v>1290</v>
      </c>
      <c r="H85" s="148">
        <v>1</v>
      </c>
      <c r="I85" s="143" t="s">
        <v>1094</v>
      </c>
      <c r="J85" s="147"/>
      <c r="K85" s="146"/>
      <c r="L85" s="143"/>
      <c r="M85" s="144"/>
      <c r="N85" s="144"/>
      <c r="O85" s="145"/>
      <c r="P85" s="144"/>
      <c r="Q85" s="143"/>
      <c r="R85" s="143"/>
    </row>
    <row r="86" spans="1:18" ht="35.1" customHeight="1">
      <c r="A86" s="143">
        <v>79</v>
      </c>
      <c r="B86" s="143">
        <v>17</v>
      </c>
      <c r="C86" s="143" t="s">
        <v>614</v>
      </c>
      <c r="D86" s="143" t="s">
        <v>1280</v>
      </c>
      <c r="E86" s="143" t="s">
        <v>1279</v>
      </c>
      <c r="F86" s="143" t="s">
        <v>1289</v>
      </c>
      <c r="G86" s="147" t="s">
        <v>1270</v>
      </c>
      <c r="H86" s="148">
        <v>1</v>
      </c>
      <c r="I86" s="143" t="s">
        <v>1094</v>
      </c>
      <c r="J86" s="147"/>
      <c r="K86" s="146"/>
      <c r="L86" s="143"/>
      <c r="M86" s="144"/>
      <c r="N86" s="144"/>
      <c r="O86" s="145"/>
      <c r="P86" s="144"/>
      <c r="Q86" s="143"/>
      <c r="R86" s="143"/>
    </row>
    <row r="87" spans="1:18" ht="35.1" customHeight="1">
      <c r="A87" s="143">
        <v>80</v>
      </c>
      <c r="B87" s="143">
        <v>18</v>
      </c>
      <c r="C87" s="143" t="s">
        <v>614</v>
      </c>
      <c r="D87" s="143" t="s">
        <v>1280</v>
      </c>
      <c r="E87" s="143" t="s">
        <v>1279</v>
      </c>
      <c r="F87" s="143" t="s">
        <v>1092</v>
      </c>
      <c r="G87" s="143" t="s">
        <v>1091</v>
      </c>
      <c r="H87" s="148">
        <v>1</v>
      </c>
      <c r="I87" s="143" t="s">
        <v>1090</v>
      </c>
      <c r="J87" s="147"/>
      <c r="K87" s="146"/>
      <c r="L87" s="143"/>
      <c r="M87" s="144"/>
      <c r="N87" s="144"/>
      <c r="O87" s="145"/>
      <c r="P87" s="144"/>
      <c r="Q87" s="143"/>
      <c r="R87" s="143"/>
    </row>
    <row r="88" spans="1:18" ht="35.1" customHeight="1">
      <c r="A88" s="143">
        <v>81</v>
      </c>
      <c r="B88" s="143">
        <v>18</v>
      </c>
      <c r="C88" s="143" t="s">
        <v>614</v>
      </c>
      <c r="D88" s="143" t="s">
        <v>1280</v>
      </c>
      <c r="E88" s="143" t="s">
        <v>1279</v>
      </c>
      <c r="F88" s="143" t="s">
        <v>1101</v>
      </c>
      <c r="G88" s="147" t="s">
        <v>1288</v>
      </c>
      <c r="H88" s="148">
        <v>1</v>
      </c>
      <c r="I88" s="143" t="s">
        <v>1094</v>
      </c>
      <c r="J88" s="147"/>
      <c r="K88" s="146"/>
      <c r="L88" s="143"/>
      <c r="M88" s="144"/>
      <c r="N88" s="144"/>
      <c r="O88" s="145"/>
      <c r="P88" s="144"/>
      <c r="Q88" s="143"/>
      <c r="R88" s="143"/>
    </row>
    <row r="89" spans="1:18" ht="35.1" customHeight="1">
      <c r="A89" s="143">
        <v>82</v>
      </c>
      <c r="B89" s="143">
        <v>18</v>
      </c>
      <c r="C89" s="143" t="s">
        <v>614</v>
      </c>
      <c r="D89" s="143" t="s">
        <v>1280</v>
      </c>
      <c r="E89" s="143" t="s">
        <v>1279</v>
      </c>
      <c r="F89" s="143" t="s">
        <v>1098</v>
      </c>
      <c r="G89" s="147" t="s">
        <v>1287</v>
      </c>
      <c r="H89" s="148">
        <v>1</v>
      </c>
      <c r="I89" s="143" t="s">
        <v>1094</v>
      </c>
      <c r="J89" s="147"/>
      <c r="K89" s="146"/>
      <c r="L89" s="143"/>
      <c r="M89" s="144"/>
      <c r="N89" s="144"/>
      <c r="O89" s="145"/>
      <c r="P89" s="144"/>
      <c r="Q89" s="143"/>
      <c r="R89" s="143"/>
    </row>
    <row r="90" spans="1:18" ht="35.1" customHeight="1">
      <c r="A90" s="143">
        <v>83</v>
      </c>
      <c r="B90" s="143">
        <v>18</v>
      </c>
      <c r="C90" s="143" t="s">
        <v>614</v>
      </c>
      <c r="D90" s="143" t="s">
        <v>1280</v>
      </c>
      <c r="E90" s="143" t="s">
        <v>1279</v>
      </c>
      <c r="F90" s="143" t="s">
        <v>1096</v>
      </c>
      <c r="G90" s="147" t="s">
        <v>1286</v>
      </c>
      <c r="H90" s="148">
        <v>1</v>
      </c>
      <c r="I90" s="143" t="s">
        <v>1094</v>
      </c>
      <c r="J90" s="147"/>
      <c r="K90" s="146"/>
      <c r="L90" s="143"/>
      <c r="M90" s="144"/>
      <c r="N90" s="144"/>
      <c r="O90" s="145"/>
      <c r="P90" s="144"/>
      <c r="Q90" s="143"/>
      <c r="R90" s="143"/>
    </row>
    <row r="91" spans="1:18" ht="35.1" customHeight="1">
      <c r="A91" s="143">
        <v>84</v>
      </c>
      <c r="B91" s="143">
        <v>18</v>
      </c>
      <c r="C91" s="143" t="s">
        <v>614</v>
      </c>
      <c r="D91" s="143" t="s">
        <v>1280</v>
      </c>
      <c r="E91" s="143" t="s">
        <v>1279</v>
      </c>
      <c r="F91" s="143" t="s">
        <v>1118</v>
      </c>
      <c r="G91" s="147" t="s">
        <v>1285</v>
      </c>
      <c r="H91" s="148">
        <v>1</v>
      </c>
      <c r="I91" s="143" t="s">
        <v>608</v>
      </c>
      <c r="J91" s="147"/>
      <c r="K91" s="146"/>
      <c r="L91" s="143"/>
      <c r="M91" s="144"/>
      <c r="N91" s="144"/>
      <c r="O91" s="145"/>
      <c r="P91" s="144"/>
      <c r="Q91" s="143"/>
      <c r="R91" s="143"/>
    </row>
    <row r="92" spans="1:18" ht="35.1" customHeight="1">
      <c r="A92" s="143">
        <v>85</v>
      </c>
      <c r="B92" s="143">
        <v>18</v>
      </c>
      <c r="C92" s="143" t="s">
        <v>614</v>
      </c>
      <c r="D92" s="143" t="s">
        <v>1280</v>
      </c>
      <c r="E92" s="143" t="s">
        <v>1279</v>
      </c>
      <c r="F92" s="143" t="s">
        <v>1106</v>
      </c>
      <c r="G92" s="147" t="s">
        <v>1284</v>
      </c>
      <c r="H92" s="148">
        <v>1</v>
      </c>
      <c r="I92" s="143" t="s">
        <v>608</v>
      </c>
      <c r="J92" s="147"/>
      <c r="K92" s="146"/>
      <c r="L92" s="143"/>
      <c r="M92" s="144"/>
      <c r="N92" s="144"/>
      <c r="O92" s="145"/>
      <c r="P92" s="144"/>
      <c r="Q92" s="143"/>
      <c r="R92" s="143"/>
    </row>
    <row r="93" spans="1:18" ht="35.1" customHeight="1">
      <c r="A93" s="143">
        <v>86</v>
      </c>
      <c r="B93" s="143">
        <v>18</v>
      </c>
      <c r="C93" s="143" t="s">
        <v>614</v>
      </c>
      <c r="D93" s="143" t="s">
        <v>1280</v>
      </c>
      <c r="E93" s="143" t="s">
        <v>1279</v>
      </c>
      <c r="F93" s="143" t="s">
        <v>1161</v>
      </c>
      <c r="G93" s="147" t="s">
        <v>1265</v>
      </c>
      <c r="H93" s="148">
        <v>2</v>
      </c>
      <c r="I93" s="143" t="s">
        <v>1094</v>
      </c>
      <c r="J93" s="147"/>
      <c r="K93" s="146"/>
      <c r="L93" s="143"/>
      <c r="M93" s="144"/>
      <c r="N93" s="144"/>
      <c r="O93" s="145"/>
      <c r="P93" s="144"/>
      <c r="Q93" s="143"/>
      <c r="R93" s="143"/>
    </row>
    <row r="94" spans="1:18" ht="35.1" customHeight="1">
      <c r="A94" s="143">
        <v>87</v>
      </c>
      <c r="B94" s="143">
        <v>18</v>
      </c>
      <c r="C94" s="143" t="s">
        <v>614</v>
      </c>
      <c r="D94" s="143" t="s">
        <v>1280</v>
      </c>
      <c r="E94" s="143" t="s">
        <v>1279</v>
      </c>
      <c r="F94" s="143" t="s">
        <v>629</v>
      </c>
      <c r="G94" s="147" t="s">
        <v>1283</v>
      </c>
      <c r="H94" s="148">
        <v>1</v>
      </c>
      <c r="I94" s="143" t="s">
        <v>616</v>
      </c>
      <c r="J94" s="147"/>
      <c r="K94" s="146"/>
      <c r="L94" s="143"/>
      <c r="M94" s="144"/>
      <c r="N94" s="144"/>
      <c r="O94" s="145"/>
      <c r="P94" s="144"/>
      <c r="Q94" s="143"/>
      <c r="R94" s="143"/>
    </row>
    <row r="95" spans="1:18" ht="35.1" customHeight="1">
      <c r="A95" s="143">
        <v>88</v>
      </c>
      <c r="B95" s="143">
        <v>18</v>
      </c>
      <c r="C95" s="143" t="s">
        <v>614</v>
      </c>
      <c r="D95" s="143" t="s">
        <v>1280</v>
      </c>
      <c r="E95" s="143" t="s">
        <v>1279</v>
      </c>
      <c r="F95" s="143" t="s">
        <v>921</v>
      </c>
      <c r="G95" s="147" t="s">
        <v>1282</v>
      </c>
      <c r="H95" s="148">
        <v>1</v>
      </c>
      <c r="I95" s="143" t="s">
        <v>616</v>
      </c>
      <c r="J95" s="147"/>
      <c r="K95" s="146"/>
      <c r="L95" s="143"/>
      <c r="M95" s="144"/>
      <c r="N95" s="144"/>
      <c r="O95" s="145"/>
      <c r="P95" s="144"/>
      <c r="Q95" s="143"/>
      <c r="R95" s="143"/>
    </row>
    <row r="96" spans="1:18" ht="35.1" customHeight="1">
      <c r="A96" s="143">
        <v>89</v>
      </c>
      <c r="B96" s="143">
        <v>19</v>
      </c>
      <c r="C96" s="143" t="s">
        <v>614</v>
      </c>
      <c r="D96" s="143" t="s">
        <v>1280</v>
      </c>
      <c r="E96" s="143" t="s">
        <v>1279</v>
      </c>
      <c r="F96" s="143" t="s">
        <v>1092</v>
      </c>
      <c r="G96" s="143" t="s">
        <v>1091</v>
      </c>
      <c r="H96" s="148">
        <v>1</v>
      </c>
      <c r="I96" s="143" t="s">
        <v>1090</v>
      </c>
      <c r="J96" s="147"/>
      <c r="K96" s="146"/>
      <c r="L96" s="143"/>
      <c r="M96" s="144"/>
      <c r="N96" s="144"/>
      <c r="O96" s="145"/>
      <c r="P96" s="144"/>
      <c r="Q96" s="143"/>
      <c r="R96" s="143"/>
    </row>
    <row r="97" spans="1:18" ht="35.1" customHeight="1">
      <c r="A97" s="143">
        <v>90</v>
      </c>
      <c r="B97" s="143">
        <v>19</v>
      </c>
      <c r="C97" s="143" t="s">
        <v>614</v>
      </c>
      <c r="D97" s="143" t="s">
        <v>1280</v>
      </c>
      <c r="E97" s="143" t="s">
        <v>1279</v>
      </c>
      <c r="F97" s="143" t="s">
        <v>1096</v>
      </c>
      <c r="G97" s="147" t="s">
        <v>1281</v>
      </c>
      <c r="H97" s="148">
        <v>1</v>
      </c>
      <c r="I97" s="143" t="s">
        <v>1094</v>
      </c>
      <c r="J97" s="147"/>
      <c r="K97" s="146"/>
      <c r="L97" s="143"/>
      <c r="M97" s="144"/>
      <c r="N97" s="144"/>
      <c r="O97" s="145"/>
      <c r="P97" s="144"/>
      <c r="Q97" s="143"/>
      <c r="R97" s="143"/>
    </row>
    <row r="98" spans="1:18" ht="35.1" customHeight="1">
      <c r="A98" s="143">
        <v>91</v>
      </c>
      <c r="B98" s="143">
        <v>20</v>
      </c>
      <c r="C98" s="143" t="s">
        <v>614</v>
      </c>
      <c r="D98" s="143" t="s">
        <v>1280</v>
      </c>
      <c r="E98" s="143" t="s">
        <v>1279</v>
      </c>
      <c r="F98" s="143" t="s">
        <v>1092</v>
      </c>
      <c r="G98" s="143" t="s">
        <v>1091</v>
      </c>
      <c r="H98" s="148">
        <v>1</v>
      </c>
      <c r="I98" s="143" t="s">
        <v>1090</v>
      </c>
      <c r="J98" s="147"/>
      <c r="K98" s="146"/>
      <c r="L98" s="143"/>
      <c r="M98" s="144"/>
      <c r="N98" s="144"/>
      <c r="O98" s="145"/>
      <c r="P98" s="144"/>
      <c r="Q98" s="143"/>
      <c r="R98" s="143"/>
    </row>
    <row r="99" spans="1:18" ht="35.1" customHeight="1">
      <c r="A99" s="143">
        <v>92</v>
      </c>
      <c r="B99" s="143">
        <v>21</v>
      </c>
      <c r="C99" s="143" t="s">
        <v>614</v>
      </c>
      <c r="D99" s="143" t="s">
        <v>1278</v>
      </c>
      <c r="E99" s="143" t="s">
        <v>1278</v>
      </c>
      <c r="F99" s="143" t="s">
        <v>1092</v>
      </c>
      <c r="G99" s="143" t="s">
        <v>1091</v>
      </c>
      <c r="H99" s="148">
        <v>1</v>
      </c>
      <c r="I99" s="143" t="s">
        <v>1090</v>
      </c>
      <c r="J99" s="147"/>
      <c r="K99" s="146"/>
      <c r="L99" s="143"/>
      <c r="M99" s="144"/>
      <c r="N99" s="144"/>
      <c r="O99" s="145"/>
      <c r="P99" s="144"/>
      <c r="Q99" s="143"/>
      <c r="R99" s="143"/>
    </row>
    <row r="100" spans="1:18" ht="35.1" customHeight="1">
      <c r="A100" s="143">
        <v>93</v>
      </c>
      <c r="B100" s="143">
        <v>22</v>
      </c>
      <c r="C100" s="143" t="s">
        <v>614</v>
      </c>
      <c r="D100" s="143" t="s">
        <v>1278</v>
      </c>
      <c r="E100" s="143" t="s">
        <v>1278</v>
      </c>
      <c r="F100" s="143" t="s">
        <v>1092</v>
      </c>
      <c r="G100" s="143" t="s">
        <v>1091</v>
      </c>
      <c r="H100" s="148">
        <v>1</v>
      </c>
      <c r="I100" s="143" t="s">
        <v>1090</v>
      </c>
      <c r="J100" s="147"/>
      <c r="K100" s="146"/>
      <c r="L100" s="143"/>
      <c r="M100" s="144"/>
      <c r="N100" s="144"/>
      <c r="O100" s="145"/>
      <c r="P100" s="144"/>
      <c r="Q100" s="143"/>
      <c r="R100" s="143"/>
    </row>
    <row r="101" spans="1:18" ht="35.1" customHeight="1">
      <c r="A101" s="143">
        <v>94</v>
      </c>
      <c r="B101" s="143">
        <v>23</v>
      </c>
      <c r="C101" s="143" t="s">
        <v>614</v>
      </c>
      <c r="D101" s="143" t="s">
        <v>1278</v>
      </c>
      <c r="E101" s="143" t="s">
        <v>1278</v>
      </c>
      <c r="F101" s="143" t="s">
        <v>1092</v>
      </c>
      <c r="G101" s="143" t="s">
        <v>1091</v>
      </c>
      <c r="H101" s="148">
        <v>1</v>
      </c>
      <c r="I101" s="143" t="s">
        <v>1090</v>
      </c>
      <c r="J101" s="147"/>
      <c r="K101" s="146"/>
      <c r="L101" s="143"/>
      <c r="M101" s="144"/>
      <c r="N101" s="144"/>
      <c r="O101" s="145"/>
      <c r="P101" s="144"/>
      <c r="Q101" s="143"/>
      <c r="R101" s="143"/>
    </row>
    <row r="102" spans="1:18" ht="35.1" customHeight="1">
      <c r="A102" s="143">
        <v>95</v>
      </c>
      <c r="B102" s="143">
        <v>24</v>
      </c>
      <c r="C102" s="143" t="s">
        <v>614</v>
      </c>
      <c r="D102" s="143" t="s">
        <v>1278</v>
      </c>
      <c r="E102" s="143" t="s">
        <v>1278</v>
      </c>
      <c r="F102" s="143" t="s">
        <v>1092</v>
      </c>
      <c r="G102" s="143" t="s">
        <v>1091</v>
      </c>
      <c r="H102" s="148">
        <v>1</v>
      </c>
      <c r="I102" s="143" t="s">
        <v>1090</v>
      </c>
      <c r="J102" s="147"/>
      <c r="K102" s="146"/>
      <c r="L102" s="143"/>
      <c r="M102" s="144"/>
      <c r="N102" s="144"/>
      <c r="O102" s="145"/>
      <c r="P102" s="144"/>
      <c r="Q102" s="143"/>
      <c r="R102" s="143"/>
    </row>
    <row r="103" spans="1:18" ht="35.1" customHeight="1">
      <c r="A103" s="143">
        <v>96</v>
      </c>
      <c r="B103" s="143">
        <v>25</v>
      </c>
      <c r="C103" s="143" t="s">
        <v>614</v>
      </c>
      <c r="D103" s="143" t="s">
        <v>1278</v>
      </c>
      <c r="E103" s="143" t="s">
        <v>1278</v>
      </c>
      <c r="F103" s="143" t="s">
        <v>1092</v>
      </c>
      <c r="G103" s="143" t="s">
        <v>1091</v>
      </c>
      <c r="H103" s="148">
        <v>1</v>
      </c>
      <c r="I103" s="143" t="s">
        <v>1090</v>
      </c>
      <c r="J103" s="147"/>
      <c r="K103" s="146"/>
      <c r="L103" s="143"/>
      <c r="M103" s="144"/>
      <c r="N103" s="144"/>
      <c r="O103" s="145"/>
      <c r="P103" s="144"/>
      <c r="Q103" s="143"/>
      <c r="R103" s="143"/>
    </row>
    <row r="104" spans="1:18" ht="35.1" customHeight="1">
      <c r="A104" s="143">
        <v>97</v>
      </c>
      <c r="B104" s="143">
        <v>26</v>
      </c>
      <c r="C104" s="143" t="s">
        <v>614</v>
      </c>
      <c r="D104" s="143" t="s">
        <v>1278</v>
      </c>
      <c r="E104" s="143" t="s">
        <v>1278</v>
      </c>
      <c r="F104" s="143" t="s">
        <v>1092</v>
      </c>
      <c r="G104" s="143" t="s">
        <v>1091</v>
      </c>
      <c r="H104" s="148">
        <v>1</v>
      </c>
      <c r="I104" s="143" t="s">
        <v>1090</v>
      </c>
      <c r="J104" s="147"/>
      <c r="K104" s="146"/>
      <c r="L104" s="143"/>
      <c r="M104" s="144"/>
      <c r="N104" s="144"/>
      <c r="O104" s="145"/>
      <c r="P104" s="144"/>
      <c r="Q104" s="143"/>
      <c r="R104" s="143"/>
    </row>
    <row r="105" spans="1:18" ht="35.1" customHeight="1">
      <c r="A105" s="143">
        <v>98</v>
      </c>
      <c r="B105" s="143">
        <v>27</v>
      </c>
      <c r="C105" s="143" t="s">
        <v>1246</v>
      </c>
      <c r="D105" s="143" t="s">
        <v>1245</v>
      </c>
      <c r="E105" s="143" t="s">
        <v>1245</v>
      </c>
      <c r="F105" s="143" t="s">
        <v>1092</v>
      </c>
      <c r="G105" s="143" t="s">
        <v>1091</v>
      </c>
      <c r="H105" s="148">
        <v>1</v>
      </c>
      <c r="I105" s="143" t="s">
        <v>1090</v>
      </c>
      <c r="J105" s="147"/>
      <c r="K105" s="146"/>
      <c r="L105" s="143"/>
      <c r="M105" s="144"/>
      <c r="N105" s="144"/>
      <c r="O105" s="145"/>
      <c r="P105" s="144"/>
      <c r="Q105" s="143"/>
      <c r="R105" s="143"/>
    </row>
    <row r="106" spans="1:18" ht="35.1" customHeight="1">
      <c r="A106" s="143">
        <v>99</v>
      </c>
      <c r="B106" s="143">
        <v>28</v>
      </c>
      <c r="C106" s="143" t="s">
        <v>1246</v>
      </c>
      <c r="D106" s="143" t="s">
        <v>1277</v>
      </c>
      <c r="E106" s="143" t="s">
        <v>1277</v>
      </c>
      <c r="F106" s="143" t="s">
        <v>1092</v>
      </c>
      <c r="G106" s="143" t="s">
        <v>1091</v>
      </c>
      <c r="H106" s="148">
        <v>1</v>
      </c>
      <c r="I106" s="143" t="s">
        <v>1090</v>
      </c>
      <c r="J106" s="147"/>
      <c r="K106" s="146"/>
      <c r="L106" s="143"/>
      <c r="M106" s="144"/>
      <c r="N106" s="144"/>
      <c r="O106" s="145"/>
      <c r="P106" s="144"/>
      <c r="Q106" s="143"/>
      <c r="R106" s="143"/>
    </row>
    <row r="107" spans="1:18" ht="35.1" customHeight="1">
      <c r="A107" s="143">
        <v>100</v>
      </c>
      <c r="B107" s="143">
        <v>29</v>
      </c>
      <c r="C107" s="143" t="s">
        <v>1246</v>
      </c>
      <c r="D107" s="143" t="s">
        <v>1245</v>
      </c>
      <c r="E107" s="143" t="s">
        <v>1245</v>
      </c>
      <c r="F107" s="143" t="s">
        <v>1092</v>
      </c>
      <c r="G107" s="143" t="s">
        <v>1091</v>
      </c>
      <c r="H107" s="148">
        <v>1</v>
      </c>
      <c r="I107" s="143" t="s">
        <v>1090</v>
      </c>
      <c r="J107" s="147"/>
      <c r="K107" s="146"/>
      <c r="L107" s="143"/>
      <c r="M107" s="144"/>
      <c r="N107" s="144"/>
      <c r="O107" s="145"/>
      <c r="P107" s="144"/>
      <c r="Q107" s="143"/>
      <c r="R107" s="143"/>
    </row>
    <row r="108" spans="1:18" ht="35.1" customHeight="1">
      <c r="A108" s="143">
        <v>101</v>
      </c>
      <c r="B108" s="143">
        <v>29</v>
      </c>
      <c r="C108" s="143" t="s">
        <v>1246</v>
      </c>
      <c r="D108" s="143" t="s">
        <v>1245</v>
      </c>
      <c r="E108" s="143" t="s">
        <v>1245</v>
      </c>
      <c r="F108" s="143" t="s">
        <v>1112</v>
      </c>
      <c r="G108" s="147" t="s">
        <v>1276</v>
      </c>
      <c r="H108" s="148">
        <v>11</v>
      </c>
      <c r="I108" s="143" t="s">
        <v>616</v>
      </c>
      <c r="J108" s="147"/>
      <c r="K108" s="146"/>
      <c r="L108" s="143"/>
      <c r="M108" s="144"/>
      <c r="N108" s="144"/>
      <c r="O108" s="145"/>
      <c r="P108" s="144"/>
      <c r="Q108" s="143"/>
      <c r="R108" s="143"/>
    </row>
    <row r="109" spans="1:18" ht="35.1" customHeight="1">
      <c r="A109" s="143">
        <v>102</v>
      </c>
      <c r="B109" s="143">
        <v>29</v>
      </c>
      <c r="C109" s="143" t="s">
        <v>1246</v>
      </c>
      <c r="D109" s="143" t="s">
        <v>1245</v>
      </c>
      <c r="E109" s="143" t="s">
        <v>1245</v>
      </c>
      <c r="F109" s="143" t="s">
        <v>1275</v>
      </c>
      <c r="G109" s="147" t="s">
        <v>1274</v>
      </c>
      <c r="H109" s="148">
        <v>18</v>
      </c>
      <c r="I109" s="143" t="s">
        <v>616</v>
      </c>
      <c r="J109" s="147"/>
      <c r="K109" s="146"/>
      <c r="L109" s="143"/>
      <c r="M109" s="144"/>
      <c r="N109" s="144"/>
      <c r="O109" s="145"/>
      <c r="P109" s="144"/>
      <c r="Q109" s="143"/>
      <c r="R109" s="143"/>
    </row>
    <row r="110" spans="1:18" ht="35.1" customHeight="1">
      <c r="A110" s="143">
        <v>103</v>
      </c>
      <c r="B110" s="143">
        <v>29</v>
      </c>
      <c r="C110" s="143" t="s">
        <v>1246</v>
      </c>
      <c r="D110" s="143" t="s">
        <v>1245</v>
      </c>
      <c r="E110" s="143" t="s">
        <v>1245</v>
      </c>
      <c r="F110" s="143" t="s">
        <v>919</v>
      </c>
      <c r="G110" s="147" t="s">
        <v>1273</v>
      </c>
      <c r="H110" s="148">
        <v>1</v>
      </c>
      <c r="I110" s="143" t="s">
        <v>616</v>
      </c>
      <c r="J110" s="147"/>
      <c r="K110" s="146"/>
      <c r="L110" s="143"/>
      <c r="M110" s="144"/>
      <c r="N110" s="144"/>
      <c r="O110" s="145"/>
      <c r="P110" s="144"/>
      <c r="Q110" s="143"/>
      <c r="R110" s="143"/>
    </row>
    <row r="111" spans="1:18" ht="35.1" customHeight="1">
      <c r="A111" s="143">
        <v>104</v>
      </c>
      <c r="B111" s="143">
        <v>29</v>
      </c>
      <c r="C111" s="143" t="s">
        <v>1246</v>
      </c>
      <c r="D111" s="143" t="s">
        <v>1245</v>
      </c>
      <c r="E111" s="143" t="s">
        <v>1245</v>
      </c>
      <c r="F111" s="143" t="s">
        <v>644</v>
      </c>
      <c r="G111" s="147" t="s">
        <v>1150</v>
      </c>
      <c r="H111" s="148">
        <v>6</v>
      </c>
      <c r="I111" s="143" t="s">
        <v>616</v>
      </c>
      <c r="J111" s="147"/>
      <c r="K111" s="146"/>
      <c r="L111" s="143"/>
      <c r="M111" s="144"/>
      <c r="N111" s="144"/>
      <c r="O111" s="145"/>
      <c r="P111" s="144"/>
      <c r="Q111" s="143"/>
      <c r="R111" s="143"/>
    </row>
    <row r="112" spans="1:18" ht="35.1" customHeight="1">
      <c r="A112" s="143">
        <v>105</v>
      </c>
      <c r="B112" s="143">
        <v>30</v>
      </c>
      <c r="C112" s="143" t="s">
        <v>1246</v>
      </c>
      <c r="D112" s="143" t="s">
        <v>1245</v>
      </c>
      <c r="E112" s="143" t="s">
        <v>1245</v>
      </c>
      <c r="F112" s="143" t="s">
        <v>1092</v>
      </c>
      <c r="G112" s="143" t="s">
        <v>1091</v>
      </c>
      <c r="H112" s="148">
        <v>1</v>
      </c>
      <c r="I112" s="143" t="s">
        <v>1090</v>
      </c>
      <c r="J112" s="147"/>
      <c r="K112" s="146"/>
      <c r="L112" s="143"/>
      <c r="M112" s="144"/>
      <c r="N112" s="144"/>
      <c r="O112" s="145"/>
      <c r="P112" s="144"/>
      <c r="Q112" s="143"/>
      <c r="R112" s="143"/>
    </row>
    <row r="113" spans="1:18" ht="35.1" customHeight="1">
      <c r="A113" s="143">
        <v>106</v>
      </c>
      <c r="B113" s="143">
        <v>30</v>
      </c>
      <c r="C113" s="143" t="s">
        <v>1246</v>
      </c>
      <c r="D113" s="143" t="s">
        <v>1245</v>
      </c>
      <c r="E113" s="143" t="s">
        <v>1245</v>
      </c>
      <c r="F113" s="143" t="s">
        <v>1101</v>
      </c>
      <c r="G113" s="147" t="s">
        <v>1272</v>
      </c>
      <c r="H113" s="148">
        <v>1</v>
      </c>
      <c r="I113" s="143" t="s">
        <v>1094</v>
      </c>
      <c r="J113" s="147"/>
      <c r="K113" s="146"/>
      <c r="L113" s="143"/>
      <c r="M113" s="144"/>
      <c r="N113" s="144"/>
      <c r="O113" s="145"/>
      <c r="P113" s="144"/>
      <c r="Q113" s="143"/>
      <c r="R113" s="143" t="s">
        <v>1127</v>
      </c>
    </row>
    <row r="114" spans="1:18" ht="35.1" customHeight="1">
      <c r="A114" s="143">
        <v>107</v>
      </c>
      <c r="B114" s="143">
        <v>30</v>
      </c>
      <c r="C114" s="143" t="s">
        <v>1246</v>
      </c>
      <c r="D114" s="143" t="s">
        <v>1245</v>
      </c>
      <c r="E114" s="143" t="s">
        <v>1245</v>
      </c>
      <c r="F114" s="143" t="s">
        <v>1098</v>
      </c>
      <c r="G114" s="147" t="s">
        <v>1271</v>
      </c>
      <c r="H114" s="148">
        <v>1</v>
      </c>
      <c r="I114" s="143" t="s">
        <v>1094</v>
      </c>
      <c r="J114" s="147"/>
      <c r="K114" s="146"/>
      <c r="L114" s="143"/>
      <c r="M114" s="144"/>
      <c r="N114" s="144"/>
      <c r="O114" s="145"/>
      <c r="P114" s="144"/>
      <c r="Q114" s="143"/>
      <c r="R114" s="143"/>
    </row>
    <row r="115" spans="1:18" ht="35.1" customHeight="1">
      <c r="A115" s="143">
        <v>108</v>
      </c>
      <c r="B115" s="143">
        <v>30</v>
      </c>
      <c r="C115" s="143" t="s">
        <v>1246</v>
      </c>
      <c r="D115" s="143" t="s">
        <v>1245</v>
      </c>
      <c r="E115" s="143" t="s">
        <v>1245</v>
      </c>
      <c r="F115" s="143" t="s">
        <v>1096</v>
      </c>
      <c r="G115" s="147" t="s">
        <v>1270</v>
      </c>
      <c r="H115" s="148">
        <v>1</v>
      </c>
      <c r="I115" s="143" t="s">
        <v>1094</v>
      </c>
      <c r="J115" s="147"/>
      <c r="K115" s="146"/>
      <c r="L115" s="143"/>
      <c r="M115" s="144"/>
      <c r="N115" s="144"/>
      <c r="O115" s="145"/>
      <c r="P115" s="144"/>
      <c r="Q115" s="143"/>
      <c r="R115" s="143"/>
    </row>
    <row r="116" spans="1:18" ht="35.1" customHeight="1">
      <c r="A116" s="143">
        <v>109</v>
      </c>
      <c r="B116" s="143">
        <v>30</v>
      </c>
      <c r="C116" s="143" t="s">
        <v>1246</v>
      </c>
      <c r="D116" s="143" t="s">
        <v>1245</v>
      </c>
      <c r="E116" s="143" t="s">
        <v>1245</v>
      </c>
      <c r="F116" s="143" t="s">
        <v>1106</v>
      </c>
      <c r="G116" s="147" t="s">
        <v>1269</v>
      </c>
      <c r="H116" s="148">
        <v>1</v>
      </c>
      <c r="I116" s="143" t="s">
        <v>608</v>
      </c>
      <c r="J116" s="147"/>
      <c r="K116" s="146"/>
      <c r="L116" s="143"/>
      <c r="M116" s="144"/>
      <c r="N116" s="144"/>
      <c r="O116" s="145"/>
      <c r="P116" s="144"/>
      <c r="Q116" s="143"/>
      <c r="R116" s="143"/>
    </row>
    <row r="117" spans="1:18" ht="35.1" customHeight="1">
      <c r="A117" s="143">
        <v>110</v>
      </c>
      <c r="B117" s="143">
        <v>31</v>
      </c>
      <c r="C117" s="143" t="s">
        <v>1246</v>
      </c>
      <c r="D117" s="143" t="s">
        <v>1245</v>
      </c>
      <c r="E117" s="143" t="s">
        <v>1245</v>
      </c>
      <c r="F117" s="143" t="s">
        <v>1092</v>
      </c>
      <c r="G117" s="143" t="s">
        <v>1091</v>
      </c>
      <c r="H117" s="148">
        <v>1</v>
      </c>
      <c r="I117" s="143" t="s">
        <v>1090</v>
      </c>
      <c r="J117" s="147"/>
      <c r="K117" s="146"/>
      <c r="L117" s="143"/>
      <c r="M117" s="144"/>
      <c r="N117" s="144"/>
      <c r="O117" s="145"/>
      <c r="P117" s="144"/>
      <c r="Q117" s="143"/>
      <c r="R117" s="143"/>
    </row>
    <row r="118" spans="1:18" ht="35.1" customHeight="1">
      <c r="A118" s="143">
        <v>111</v>
      </c>
      <c r="B118" s="143">
        <v>32</v>
      </c>
      <c r="C118" s="143" t="s">
        <v>1246</v>
      </c>
      <c r="D118" s="143" t="s">
        <v>1245</v>
      </c>
      <c r="E118" s="143" t="s">
        <v>1245</v>
      </c>
      <c r="F118" s="143" t="s">
        <v>1092</v>
      </c>
      <c r="G118" s="143" t="s">
        <v>1091</v>
      </c>
      <c r="H118" s="148">
        <v>1</v>
      </c>
      <c r="I118" s="143" t="s">
        <v>1090</v>
      </c>
      <c r="J118" s="147"/>
      <c r="K118" s="146"/>
      <c r="L118" s="143"/>
      <c r="M118" s="144"/>
      <c r="N118" s="144"/>
      <c r="O118" s="145"/>
      <c r="P118" s="144"/>
      <c r="Q118" s="143"/>
      <c r="R118" s="143"/>
    </row>
    <row r="119" spans="1:18" ht="35.1" customHeight="1">
      <c r="A119" s="143">
        <v>112</v>
      </c>
      <c r="B119" s="143">
        <v>32</v>
      </c>
      <c r="C119" s="143" t="s">
        <v>1246</v>
      </c>
      <c r="D119" s="143" t="s">
        <v>1245</v>
      </c>
      <c r="E119" s="143" t="s">
        <v>1245</v>
      </c>
      <c r="F119" s="143" t="s">
        <v>1101</v>
      </c>
      <c r="G119" s="147" t="s">
        <v>1268</v>
      </c>
      <c r="H119" s="148">
        <v>1</v>
      </c>
      <c r="I119" s="143" t="s">
        <v>1094</v>
      </c>
      <c r="J119" s="147"/>
      <c r="K119" s="146"/>
      <c r="L119" s="143"/>
      <c r="M119" s="144"/>
      <c r="N119" s="144"/>
      <c r="O119" s="145"/>
      <c r="P119" s="144"/>
      <c r="Q119" s="143"/>
      <c r="R119" s="143" t="s">
        <v>1127</v>
      </c>
    </row>
    <row r="120" spans="1:18" ht="35.1" customHeight="1">
      <c r="A120" s="143">
        <v>113</v>
      </c>
      <c r="B120" s="143">
        <v>32</v>
      </c>
      <c r="C120" s="143" t="s">
        <v>1246</v>
      </c>
      <c r="D120" s="143" t="s">
        <v>1245</v>
      </c>
      <c r="E120" s="143" t="s">
        <v>1245</v>
      </c>
      <c r="F120" s="143" t="s">
        <v>1098</v>
      </c>
      <c r="G120" s="147" t="s">
        <v>1267</v>
      </c>
      <c r="H120" s="148">
        <v>1</v>
      </c>
      <c r="I120" s="143" t="s">
        <v>1094</v>
      </c>
      <c r="J120" s="147"/>
      <c r="K120" s="146"/>
      <c r="L120" s="143"/>
      <c r="M120" s="144"/>
      <c r="N120" s="144"/>
      <c r="O120" s="145"/>
      <c r="P120" s="144"/>
      <c r="Q120" s="143"/>
      <c r="R120" s="143"/>
    </row>
    <row r="121" spans="1:18" ht="35.1" customHeight="1">
      <c r="A121" s="143">
        <v>114</v>
      </c>
      <c r="B121" s="143">
        <v>32</v>
      </c>
      <c r="C121" s="143" t="s">
        <v>1246</v>
      </c>
      <c r="D121" s="143" t="s">
        <v>1245</v>
      </c>
      <c r="E121" s="143" t="s">
        <v>1245</v>
      </c>
      <c r="F121" s="143" t="s">
        <v>1096</v>
      </c>
      <c r="G121" s="147" t="s">
        <v>1266</v>
      </c>
      <c r="H121" s="148">
        <v>1</v>
      </c>
      <c r="I121" s="143" t="s">
        <v>1094</v>
      </c>
      <c r="J121" s="147"/>
      <c r="K121" s="146"/>
      <c r="L121" s="143"/>
      <c r="M121" s="144"/>
      <c r="N121" s="144"/>
      <c r="O121" s="145"/>
      <c r="P121" s="144"/>
      <c r="Q121" s="143"/>
      <c r="R121" s="143"/>
    </row>
    <row r="122" spans="1:18" ht="35.1" customHeight="1">
      <c r="A122" s="143">
        <v>115</v>
      </c>
      <c r="B122" s="143">
        <v>32</v>
      </c>
      <c r="C122" s="143" t="s">
        <v>1246</v>
      </c>
      <c r="D122" s="143" t="s">
        <v>1245</v>
      </c>
      <c r="E122" s="143" t="s">
        <v>1245</v>
      </c>
      <c r="F122" s="143" t="s">
        <v>1161</v>
      </c>
      <c r="G122" s="147" t="s">
        <v>1265</v>
      </c>
      <c r="H122" s="148">
        <v>2</v>
      </c>
      <c r="I122" s="143" t="s">
        <v>1094</v>
      </c>
      <c r="J122" s="147"/>
      <c r="K122" s="146"/>
      <c r="L122" s="143"/>
      <c r="M122" s="144"/>
      <c r="N122" s="144"/>
      <c r="O122" s="145"/>
      <c r="P122" s="144"/>
      <c r="Q122" s="143"/>
      <c r="R122" s="143"/>
    </row>
    <row r="123" spans="1:18" ht="35.1" customHeight="1">
      <c r="A123" s="143">
        <v>116</v>
      </c>
      <c r="B123" s="143">
        <v>33</v>
      </c>
      <c r="C123" s="143" t="s">
        <v>1246</v>
      </c>
      <c r="D123" s="143" t="s">
        <v>1245</v>
      </c>
      <c r="E123" s="143" t="s">
        <v>1245</v>
      </c>
      <c r="F123" s="143" t="s">
        <v>1092</v>
      </c>
      <c r="G123" s="143" t="s">
        <v>1091</v>
      </c>
      <c r="H123" s="148">
        <v>1</v>
      </c>
      <c r="I123" s="143" t="s">
        <v>1090</v>
      </c>
      <c r="J123" s="147"/>
      <c r="K123" s="146"/>
      <c r="L123" s="143"/>
      <c r="M123" s="144"/>
      <c r="N123" s="144"/>
      <c r="O123" s="145"/>
      <c r="P123" s="144"/>
      <c r="Q123" s="143"/>
      <c r="R123" s="143"/>
    </row>
    <row r="124" spans="1:18" ht="35.1" customHeight="1">
      <c r="A124" s="143">
        <v>117</v>
      </c>
      <c r="B124" s="143">
        <v>34</v>
      </c>
      <c r="C124" s="143" t="s">
        <v>22</v>
      </c>
      <c r="D124" s="143" t="s">
        <v>120</v>
      </c>
      <c r="E124" s="143" t="s">
        <v>120</v>
      </c>
      <c r="F124" s="143" t="s">
        <v>1264</v>
      </c>
      <c r="G124" s="147" t="s">
        <v>1263</v>
      </c>
      <c r="H124" s="148">
        <v>1</v>
      </c>
      <c r="I124" s="143" t="s">
        <v>1244</v>
      </c>
      <c r="J124" s="147"/>
      <c r="K124" s="146"/>
      <c r="L124" s="143"/>
      <c r="M124" s="144"/>
      <c r="N124" s="144"/>
      <c r="O124" s="145"/>
      <c r="P124" s="144"/>
      <c r="Q124" s="143"/>
      <c r="R124" s="143"/>
    </row>
    <row r="125" spans="1:18" ht="35.1" customHeight="1">
      <c r="A125" s="143">
        <v>118</v>
      </c>
      <c r="B125" s="143">
        <v>35</v>
      </c>
      <c r="C125" s="143" t="s">
        <v>1246</v>
      </c>
      <c r="D125" s="143" t="s">
        <v>1245</v>
      </c>
      <c r="E125" s="143" t="s">
        <v>1245</v>
      </c>
      <c r="F125" s="143" t="s">
        <v>1092</v>
      </c>
      <c r="G125" s="143" t="s">
        <v>1211</v>
      </c>
      <c r="H125" s="148">
        <v>1</v>
      </c>
      <c r="I125" s="143" t="s">
        <v>1090</v>
      </c>
      <c r="J125" s="147"/>
      <c r="K125" s="146"/>
      <c r="L125" s="143"/>
      <c r="M125" s="144"/>
      <c r="N125" s="144"/>
      <c r="O125" s="145"/>
      <c r="P125" s="144"/>
      <c r="Q125" s="143"/>
      <c r="R125" s="143"/>
    </row>
    <row r="126" spans="1:18" ht="35.1" customHeight="1">
      <c r="A126" s="143">
        <v>119</v>
      </c>
      <c r="B126" s="143">
        <v>35</v>
      </c>
      <c r="C126" s="143" t="s">
        <v>1246</v>
      </c>
      <c r="D126" s="143" t="s">
        <v>1245</v>
      </c>
      <c r="E126" s="143" t="s">
        <v>1245</v>
      </c>
      <c r="F126" s="143" t="s">
        <v>1101</v>
      </c>
      <c r="G126" s="147" t="s">
        <v>1262</v>
      </c>
      <c r="H126" s="148">
        <v>1</v>
      </c>
      <c r="I126" s="143" t="s">
        <v>1094</v>
      </c>
      <c r="J126" s="147"/>
      <c r="K126" s="146"/>
      <c r="L126" s="143"/>
      <c r="M126" s="144"/>
      <c r="N126" s="144"/>
      <c r="O126" s="145"/>
      <c r="P126" s="144"/>
      <c r="Q126" s="143"/>
      <c r="R126" s="143"/>
    </row>
    <row r="127" spans="1:18" ht="35.1" customHeight="1">
      <c r="A127" s="143">
        <v>120</v>
      </c>
      <c r="B127" s="143">
        <v>35</v>
      </c>
      <c r="C127" s="143" t="s">
        <v>1246</v>
      </c>
      <c r="D127" s="143" t="s">
        <v>1245</v>
      </c>
      <c r="E127" s="143" t="s">
        <v>1245</v>
      </c>
      <c r="F127" s="143" t="s">
        <v>1126</v>
      </c>
      <c r="G127" s="147" t="s">
        <v>1257</v>
      </c>
      <c r="H127" s="148">
        <v>1</v>
      </c>
      <c r="I127" s="143" t="s">
        <v>1094</v>
      </c>
      <c r="J127" s="147"/>
      <c r="K127" s="146"/>
      <c r="L127" s="143"/>
      <c r="M127" s="144"/>
      <c r="N127" s="144"/>
      <c r="O127" s="145"/>
      <c r="P127" s="144"/>
      <c r="Q127" s="143"/>
      <c r="R127" s="143"/>
    </row>
    <row r="128" spans="1:18" ht="35.1" customHeight="1">
      <c r="A128" s="143">
        <v>121</v>
      </c>
      <c r="B128" s="143">
        <v>35</v>
      </c>
      <c r="C128" s="143" t="s">
        <v>1246</v>
      </c>
      <c r="D128" s="143" t="s">
        <v>1245</v>
      </c>
      <c r="E128" s="143" t="s">
        <v>1245</v>
      </c>
      <c r="F128" s="143" t="s">
        <v>1155</v>
      </c>
      <c r="G128" s="147" t="s">
        <v>1168</v>
      </c>
      <c r="H128" s="148">
        <v>2</v>
      </c>
      <c r="I128" s="143" t="s">
        <v>1094</v>
      </c>
      <c r="J128" s="147"/>
      <c r="K128" s="146"/>
      <c r="L128" s="143"/>
      <c r="M128" s="144"/>
      <c r="N128" s="144"/>
      <c r="O128" s="145"/>
      <c r="P128" s="144"/>
      <c r="Q128" s="143"/>
      <c r="R128" s="143"/>
    </row>
    <row r="129" spans="1:18" ht="35.1" customHeight="1">
      <c r="A129" s="143">
        <v>122</v>
      </c>
      <c r="B129" s="143">
        <v>35</v>
      </c>
      <c r="C129" s="143" t="s">
        <v>1246</v>
      </c>
      <c r="D129" s="143" t="s">
        <v>1245</v>
      </c>
      <c r="E129" s="143" t="s">
        <v>1245</v>
      </c>
      <c r="F129" s="143" t="s">
        <v>1096</v>
      </c>
      <c r="G129" s="147" t="s">
        <v>1256</v>
      </c>
      <c r="H129" s="148">
        <v>1</v>
      </c>
      <c r="I129" s="143" t="s">
        <v>1094</v>
      </c>
      <c r="J129" s="147"/>
      <c r="K129" s="146"/>
      <c r="L129" s="143"/>
      <c r="M129" s="144"/>
      <c r="N129" s="144"/>
      <c r="O129" s="145"/>
      <c r="P129" s="144"/>
      <c r="Q129" s="143"/>
      <c r="R129" s="143"/>
    </row>
    <row r="130" spans="1:18" ht="35.1" customHeight="1">
      <c r="A130" s="143">
        <v>123</v>
      </c>
      <c r="B130" s="143">
        <v>35</v>
      </c>
      <c r="C130" s="143" t="s">
        <v>1246</v>
      </c>
      <c r="D130" s="143" t="s">
        <v>1245</v>
      </c>
      <c r="E130" s="143" t="s">
        <v>1245</v>
      </c>
      <c r="F130" s="143" t="s">
        <v>1255</v>
      </c>
      <c r="G130" s="147" t="s">
        <v>1254</v>
      </c>
      <c r="H130" s="148">
        <v>1</v>
      </c>
      <c r="I130" s="143" t="s">
        <v>1253</v>
      </c>
      <c r="J130" s="147"/>
      <c r="K130" s="146"/>
      <c r="L130" s="143"/>
      <c r="M130" s="144"/>
      <c r="N130" s="144"/>
      <c r="O130" s="145"/>
      <c r="P130" s="144"/>
      <c r="Q130" s="143"/>
      <c r="R130" s="143"/>
    </row>
    <row r="131" spans="1:18" ht="35.1" customHeight="1">
      <c r="A131" s="143">
        <v>124</v>
      </c>
      <c r="B131" s="143">
        <v>35</v>
      </c>
      <c r="C131" s="143" t="s">
        <v>1246</v>
      </c>
      <c r="D131" s="143" t="s">
        <v>1245</v>
      </c>
      <c r="E131" s="143" t="s">
        <v>1245</v>
      </c>
      <c r="F131" s="143" t="s">
        <v>1106</v>
      </c>
      <c r="G131" s="147" t="s">
        <v>1261</v>
      </c>
      <c r="H131" s="148">
        <v>1</v>
      </c>
      <c r="I131" s="143" t="s">
        <v>608</v>
      </c>
      <c r="J131" s="147"/>
      <c r="K131" s="146"/>
      <c r="L131" s="143"/>
      <c r="M131" s="144"/>
      <c r="N131" s="144"/>
      <c r="O131" s="145"/>
      <c r="P131" s="144"/>
      <c r="Q131" s="143"/>
      <c r="R131" s="143"/>
    </row>
    <row r="132" spans="1:18" ht="35.1" customHeight="1">
      <c r="A132" s="143">
        <v>125</v>
      </c>
      <c r="B132" s="143">
        <v>35</v>
      </c>
      <c r="C132" s="143" t="s">
        <v>1246</v>
      </c>
      <c r="D132" s="143" t="s">
        <v>1245</v>
      </c>
      <c r="E132" s="143" t="s">
        <v>1245</v>
      </c>
      <c r="F132" s="143" t="s">
        <v>1260</v>
      </c>
      <c r="G132" s="147" t="s">
        <v>1259</v>
      </c>
      <c r="H132" s="148">
        <v>2</v>
      </c>
      <c r="I132" s="143" t="s">
        <v>1094</v>
      </c>
      <c r="J132" s="147"/>
      <c r="K132" s="146"/>
      <c r="L132" s="143"/>
      <c r="M132" s="144"/>
      <c r="N132" s="144"/>
      <c r="O132" s="145"/>
      <c r="P132" s="144"/>
      <c r="Q132" s="143"/>
      <c r="R132" s="143"/>
    </row>
    <row r="133" spans="1:18" ht="35.1" customHeight="1">
      <c r="A133" s="143">
        <v>126</v>
      </c>
      <c r="B133" s="143">
        <v>35</v>
      </c>
      <c r="C133" s="143" t="s">
        <v>1246</v>
      </c>
      <c r="D133" s="143" t="s">
        <v>1245</v>
      </c>
      <c r="E133" s="143" t="s">
        <v>1245</v>
      </c>
      <c r="F133" s="143" t="s">
        <v>1161</v>
      </c>
      <c r="G133" s="147" t="s">
        <v>1247</v>
      </c>
      <c r="H133" s="148">
        <v>2</v>
      </c>
      <c r="I133" s="143" t="s">
        <v>1094</v>
      </c>
      <c r="J133" s="147"/>
      <c r="K133" s="146"/>
      <c r="L133" s="143"/>
      <c r="M133" s="144"/>
      <c r="N133" s="144"/>
      <c r="O133" s="145"/>
      <c r="P133" s="144"/>
      <c r="Q133" s="143"/>
      <c r="R133" s="143"/>
    </row>
    <row r="134" spans="1:18" ht="35.1" customHeight="1">
      <c r="A134" s="143">
        <v>127</v>
      </c>
      <c r="B134" s="143">
        <v>36</v>
      </c>
      <c r="C134" s="143" t="s">
        <v>1246</v>
      </c>
      <c r="D134" s="143" t="s">
        <v>1245</v>
      </c>
      <c r="E134" s="143" t="s">
        <v>1245</v>
      </c>
      <c r="F134" s="143" t="s">
        <v>1092</v>
      </c>
      <c r="G134" s="143" t="s">
        <v>1211</v>
      </c>
      <c r="H134" s="148">
        <v>1</v>
      </c>
      <c r="I134" s="143" t="s">
        <v>1090</v>
      </c>
      <c r="J134" s="147"/>
      <c r="K134" s="146"/>
      <c r="L134" s="143"/>
      <c r="M134" s="144"/>
      <c r="N134" s="144"/>
      <c r="O134" s="145"/>
      <c r="P134" s="144"/>
      <c r="Q134" s="143"/>
      <c r="R134" s="143"/>
    </row>
    <row r="135" spans="1:18" ht="35.1" customHeight="1">
      <c r="A135" s="143">
        <v>128</v>
      </c>
      <c r="B135" s="143">
        <v>36</v>
      </c>
      <c r="C135" s="143" t="s">
        <v>1246</v>
      </c>
      <c r="D135" s="143" t="s">
        <v>1245</v>
      </c>
      <c r="E135" s="143" t="s">
        <v>1245</v>
      </c>
      <c r="F135" s="143" t="s">
        <v>1101</v>
      </c>
      <c r="G135" s="147" t="s">
        <v>1258</v>
      </c>
      <c r="H135" s="148">
        <v>1</v>
      </c>
      <c r="I135" s="143" t="s">
        <v>1094</v>
      </c>
      <c r="J135" s="147"/>
      <c r="K135" s="146"/>
      <c r="L135" s="143"/>
      <c r="M135" s="144"/>
      <c r="N135" s="144"/>
      <c r="O135" s="145"/>
      <c r="P135" s="144"/>
      <c r="Q135" s="143"/>
      <c r="R135" s="143"/>
    </row>
    <row r="136" spans="1:18" ht="35.1" customHeight="1">
      <c r="A136" s="143">
        <v>129</v>
      </c>
      <c r="B136" s="143">
        <v>36</v>
      </c>
      <c r="C136" s="143" t="s">
        <v>1246</v>
      </c>
      <c r="D136" s="143" t="s">
        <v>1245</v>
      </c>
      <c r="E136" s="143" t="s">
        <v>1245</v>
      </c>
      <c r="F136" s="143" t="s">
        <v>1126</v>
      </c>
      <c r="G136" s="147" t="s">
        <v>1257</v>
      </c>
      <c r="H136" s="148">
        <v>1</v>
      </c>
      <c r="I136" s="143" t="s">
        <v>1094</v>
      </c>
      <c r="J136" s="147"/>
      <c r="K136" s="146"/>
      <c r="L136" s="143"/>
      <c r="M136" s="144"/>
      <c r="N136" s="144"/>
      <c r="O136" s="145"/>
      <c r="P136" s="144"/>
      <c r="Q136" s="143"/>
      <c r="R136" s="143"/>
    </row>
    <row r="137" spans="1:18" ht="35.1" customHeight="1">
      <c r="A137" s="143">
        <v>130</v>
      </c>
      <c r="B137" s="143">
        <v>36</v>
      </c>
      <c r="C137" s="143" t="s">
        <v>1246</v>
      </c>
      <c r="D137" s="143" t="s">
        <v>1245</v>
      </c>
      <c r="E137" s="143" t="s">
        <v>1245</v>
      </c>
      <c r="F137" s="143" t="s">
        <v>1155</v>
      </c>
      <c r="G137" s="147" t="s">
        <v>1168</v>
      </c>
      <c r="H137" s="148">
        <v>2</v>
      </c>
      <c r="I137" s="143" t="s">
        <v>1094</v>
      </c>
      <c r="J137" s="147"/>
      <c r="K137" s="146"/>
      <c r="L137" s="143"/>
      <c r="M137" s="144"/>
      <c r="N137" s="144"/>
      <c r="O137" s="145"/>
      <c r="P137" s="144"/>
      <c r="Q137" s="143"/>
      <c r="R137" s="143"/>
    </row>
    <row r="138" spans="1:18" ht="35.1" customHeight="1">
      <c r="A138" s="143">
        <v>131</v>
      </c>
      <c r="B138" s="143">
        <v>36</v>
      </c>
      <c r="C138" s="143" t="s">
        <v>1246</v>
      </c>
      <c r="D138" s="143" t="s">
        <v>1245</v>
      </c>
      <c r="E138" s="143" t="s">
        <v>1245</v>
      </c>
      <c r="F138" s="143" t="s">
        <v>1096</v>
      </c>
      <c r="G138" s="147" t="s">
        <v>1256</v>
      </c>
      <c r="H138" s="148">
        <v>1</v>
      </c>
      <c r="I138" s="143" t="s">
        <v>1094</v>
      </c>
      <c r="J138" s="147"/>
      <c r="K138" s="146"/>
      <c r="L138" s="143"/>
      <c r="M138" s="144"/>
      <c r="N138" s="144"/>
      <c r="O138" s="145"/>
      <c r="P138" s="144"/>
      <c r="Q138" s="143"/>
      <c r="R138" s="143"/>
    </row>
    <row r="139" spans="1:18" ht="35.1" customHeight="1">
      <c r="A139" s="143">
        <v>132</v>
      </c>
      <c r="B139" s="143">
        <v>36</v>
      </c>
      <c r="C139" s="143" t="s">
        <v>1246</v>
      </c>
      <c r="D139" s="143" t="s">
        <v>1245</v>
      </c>
      <c r="E139" s="143" t="s">
        <v>1245</v>
      </c>
      <c r="F139" s="143" t="s">
        <v>1255</v>
      </c>
      <c r="G139" s="147" t="s">
        <v>1254</v>
      </c>
      <c r="H139" s="148">
        <v>1</v>
      </c>
      <c r="I139" s="143" t="s">
        <v>1253</v>
      </c>
      <c r="J139" s="147"/>
      <c r="K139" s="146"/>
      <c r="L139" s="143"/>
      <c r="M139" s="144"/>
      <c r="N139" s="144"/>
      <c r="O139" s="145"/>
      <c r="P139" s="144"/>
      <c r="Q139" s="143"/>
      <c r="R139" s="143"/>
    </row>
    <row r="140" spans="1:18" ht="35.1" customHeight="1">
      <c r="A140" s="143">
        <v>133</v>
      </c>
      <c r="B140" s="143">
        <v>36</v>
      </c>
      <c r="C140" s="143" t="s">
        <v>1246</v>
      </c>
      <c r="D140" s="143" t="s">
        <v>1245</v>
      </c>
      <c r="E140" s="143" t="s">
        <v>1245</v>
      </c>
      <c r="F140" s="143" t="s">
        <v>1106</v>
      </c>
      <c r="G140" s="147" t="s">
        <v>1252</v>
      </c>
      <c r="H140" s="148">
        <v>1</v>
      </c>
      <c r="I140" s="143" t="s">
        <v>608</v>
      </c>
      <c r="J140" s="147"/>
      <c r="K140" s="146"/>
      <c r="L140" s="143"/>
      <c r="M140" s="144"/>
      <c r="N140" s="144"/>
      <c r="O140" s="145"/>
      <c r="P140" s="144"/>
      <c r="Q140" s="143"/>
      <c r="R140" s="143"/>
    </row>
    <row r="141" spans="1:18" ht="35.1" customHeight="1">
      <c r="A141" s="143">
        <v>134</v>
      </c>
      <c r="B141" s="143">
        <v>36</v>
      </c>
      <c r="C141" s="143" t="s">
        <v>1246</v>
      </c>
      <c r="D141" s="143" t="s">
        <v>1245</v>
      </c>
      <c r="E141" s="143" t="s">
        <v>1245</v>
      </c>
      <c r="F141" s="143" t="s">
        <v>1161</v>
      </c>
      <c r="G141" s="147" t="s">
        <v>1247</v>
      </c>
      <c r="H141" s="148">
        <v>2</v>
      </c>
      <c r="I141" s="143" t="s">
        <v>1094</v>
      </c>
      <c r="J141" s="147"/>
      <c r="K141" s="146"/>
      <c r="L141" s="143"/>
      <c r="M141" s="144"/>
      <c r="N141" s="144"/>
      <c r="O141" s="145"/>
      <c r="P141" s="144"/>
      <c r="Q141" s="143"/>
      <c r="R141" s="143"/>
    </row>
    <row r="142" spans="1:18" ht="35.1" customHeight="1">
      <c r="A142" s="143">
        <v>135</v>
      </c>
      <c r="B142" s="143">
        <v>37</v>
      </c>
      <c r="C142" s="143" t="s">
        <v>1246</v>
      </c>
      <c r="D142" s="143" t="s">
        <v>1245</v>
      </c>
      <c r="E142" s="143" t="s">
        <v>1245</v>
      </c>
      <c r="F142" s="143" t="s">
        <v>1092</v>
      </c>
      <c r="G142" s="143" t="s">
        <v>1091</v>
      </c>
      <c r="H142" s="148">
        <v>1</v>
      </c>
      <c r="I142" s="143" t="s">
        <v>1090</v>
      </c>
      <c r="J142" s="147"/>
      <c r="K142" s="146"/>
      <c r="L142" s="143"/>
      <c r="M142" s="144"/>
      <c r="N142" s="144"/>
      <c r="O142" s="145"/>
      <c r="P142" s="144"/>
      <c r="Q142" s="143"/>
      <c r="R142" s="143"/>
    </row>
    <row r="143" spans="1:18" ht="35.1" customHeight="1">
      <c r="A143" s="143">
        <v>136</v>
      </c>
      <c r="B143" s="143">
        <v>38</v>
      </c>
      <c r="C143" s="143" t="s">
        <v>1246</v>
      </c>
      <c r="D143" s="143" t="s">
        <v>1245</v>
      </c>
      <c r="E143" s="143" t="s">
        <v>1245</v>
      </c>
      <c r="F143" s="143" t="s">
        <v>1092</v>
      </c>
      <c r="G143" s="143" t="s">
        <v>1091</v>
      </c>
      <c r="H143" s="148">
        <v>1</v>
      </c>
      <c r="I143" s="143" t="s">
        <v>1090</v>
      </c>
      <c r="J143" s="147"/>
      <c r="K143" s="146"/>
      <c r="L143" s="143"/>
      <c r="M143" s="144"/>
      <c r="N143" s="144"/>
      <c r="O143" s="145"/>
      <c r="P143" s="144"/>
      <c r="Q143" s="143"/>
      <c r="R143" s="143"/>
    </row>
    <row r="144" spans="1:18" ht="35.1" customHeight="1">
      <c r="A144" s="143">
        <v>137</v>
      </c>
      <c r="B144" s="143">
        <v>39</v>
      </c>
      <c r="C144" s="143" t="s">
        <v>1246</v>
      </c>
      <c r="D144" s="143" t="s">
        <v>1245</v>
      </c>
      <c r="E144" s="143" t="s">
        <v>1245</v>
      </c>
      <c r="F144" s="143" t="s">
        <v>1092</v>
      </c>
      <c r="G144" s="143" t="s">
        <v>1091</v>
      </c>
      <c r="H144" s="148">
        <v>1</v>
      </c>
      <c r="I144" s="143" t="s">
        <v>1090</v>
      </c>
      <c r="J144" s="147"/>
      <c r="K144" s="146"/>
      <c r="L144" s="143"/>
      <c r="M144" s="144"/>
      <c r="N144" s="144"/>
      <c r="O144" s="145"/>
      <c r="P144" s="144"/>
      <c r="Q144" s="143"/>
      <c r="R144" s="143"/>
    </row>
    <row r="145" spans="1:18" ht="35.1" customHeight="1">
      <c r="A145" s="143">
        <v>138</v>
      </c>
      <c r="B145" s="143">
        <v>40</v>
      </c>
      <c r="C145" s="143" t="s">
        <v>1246</v>
      </c>
      <c r="D145" s="143" t="s">
        <v>1245</v>
      </c>
      <c r="E145" s="143" t="s">
        <v>1245</v>
      </c>
      <c r="F145" s="143" t="s">
        <v>1092</v>
      </c>
      <c r="G145" s="143" t="s">
        <v>1091</v>
      </c>
      <c r="H145" s="148">
        <v>1</v>
      </c>
      <c r="I145" s="143" t="s">
        <v>1090</v>
      </c>
      <c r="J145" s="147"/>
      <c r="K145" s="146"/>
      <c r="L145" s="143"/>
      <c r="M145" s="144"/>
      <c r="N145" s="144"/>
      <c r="O145" s="145"/>
      <c r="P145" s="144"/>
      <c r="Q145" s="143"/>
      <c r="R145" s="143"/>
    </row>
    <row r="146" spans="1:18" ht="35.1" customHeight="1">
      <c r="A146" s="143">
        <v>139</v>
      </c>
      <c r="B146" s="143">
        <v>40</v>
      </c>
      <c r="C146" s="143" t="s">
        <v>1246</v>
      </c>
      <c r="D146" s="143" t="s">
        <v>1245</v>
      </c>
      <c r="E146" s="143" t="s">
        <v>1245</v>
      </c>
      <c r="F146" s="143" t="s">
        <v>1101</v>
      </c>
      <c r="G146" s="147" t="s">
        <v>1251</v>
      </c>
      <c r="H146" s="148">
        <v>1</v>
      </c>
      <c r="I146" s="143" t="s">
        <v>1094</v>
      </c>
      <c r="J146" s="147"/>
      <c r="K146" s="146"/>
      <c r="L146" s="143"/>
      <c r="M146" s="144"/>
      <c r="N146" s="144"/>
      <c r="O146" s="145"/>
      <c r="P146" s="144"/>
      <c r="Q146" s="143"/>
      <c r="R146" s="143" t="s">
        <v>1250</v>
      </c>
    </row>
    <row r="147" spans="1:18" ht="35.1" customHeight="1">
      <c r="A147" s="143">
        <v>140</v>
      </c>
      <c r="B147" s="143">
        <v>40</v>
      </c>
      <c r="C147" s="143" t="s">
        <v>1246</v>
      </c>
      <c r="D147" s="143" t="s">
        <v>1245</v>
      </c>
      <c r="E147" s="143" t="s">
        <v>1245</v>
      </c>
      <c r="F147" s="143" t="s">
        <v>1098</v>
      </c>
      <c r="G147" s="147" t="s">
        <v>1249</v>
      </c>
      <c r="H147" s="148">
        <v>1</v>
      </c>
      <c r="I147" s="143" t="s">
        <v>1094</v>
      </c>
      <c r="J147" s="147"/>
      <c r="K147" s="146"/>
      <c r="L147" s="143"/>
      <c r="M147" s="144"/>
      <c r="N147" s="144"/>
      <c r="O147" s="145"/>
      <c r="P147" s="144"/>
      <c r="Q147" s="143"/>
      <c r="R147" s="143"/>
    </row>
    <row r="148" spans="1:18" ht="35.1" customHeight="1">
      <c r="A148" s="143">
        <v>141</v>
      </c>
      <c r="B148" s="143">
        <v>40</v>
      </c>
      <c r="C148" s="143" t="s">
        <v>1246</v>
      </c>
      <c r="D148" s="143" t="s">
        <v>1245</v>
      </c>
      <c r="E148" s="143" t="s">
        <v>1245</v>
      </c>
      <c r="F148" s="143" t="s">
        <v>1096</v>
      </c>
      <c r="G148" s="147" t="s">
        <v>1248</v>
      </c>
      <c r="H148" s="148">
        <v>1</v>
      </c>
      <c r="I148" s="143" t="s">
        <v>1094</v>
      </c>
      <c r="J148" s="147"/>
      <c r="K148" s="146"/>
      <c r="L148" s="143"/>
      <c r="M148" s="144"/>
      <c r="N148" s="144"/>
      <c r="O148" s="145"/>
      <c r="P148" s="144"/>
      <c r="Q148" s="143"/>
      <c r="R148" s="143"/>
    </row>
    <row r="149" spans="1:18" ht="35.1" customHeight="1">
      <c r="A149" s="143">
        <v>142</v>
      </c>
      <c r="B149" s="143">
        <v>40</v>
      </c>
      <c r="C149" s="143" t="s">
        <v>1246</v>
      </c>
      <c r="D149" s="143" t="s">
        <v>1245</v>
      </c>
      <c r="E149" s="143" t="s">
        <v>1245</v>
      </c>
      <c r="F149" s="143" t="s">
        <v>1161</v>
      </c>
      <c r="G149" s="147" t="s">
        <v>1247</v>
      </c>
      <c r="H149" s="148">
        <v>2</v>
      </c>
      <c r="I149" s="143" t="s">
        <v>1094</v>
      </c>
      <c r="J149" s="147"/>
      <c r="K149" s="146"/>
      <c r="L149" s="143"/>
      <c r="M149" s="144"/>
      <c r="N149" s="144"/>
      <c r="O149" s="145"/>
      <c r="P149" s="144"/>
      <c r="Q149" s="143"/>
      <c r="R149" s="143"/>
    </row>
    <row r="150" spans="1:18" ht="35.1" customHeight="1">
      <c r="A150" s="143">
        <v>143</v>
      </c>
      <c r="B150" s="143">
        <v>41</v>
      </c>
      <c r="C150" s="143" t="s">
        <v>1246</v>
      </c>
      <c r="D150" s="143" t="s">
        <v>1245</v>
      </c>
      <c r="E150" s="143" t="s">
        <v>1245</v>
      </c>
      <c r="F150" s="143" t="s">
        <v>1092</v>
      </c>
      <c r="G150" s="143" t="s">
        <v>1091</v>
      </c>
      <c r="H150" s="148">
        <v>1</v>
      </c>
      <c r="I150" s="143" t="s">
        <v>1090</v>
      </c>
      <c r="J150" s="147"/>
      <c r="K150" s="146"/>
      <c r="L150" s="143"/>
      <c r="M150" s="144"/>
      <c r="N150" s="144"/>
      <c r="O150" s="145"/>
      <c r="P150" s="144"/>
      <c r="Q150" s="143"/>
      <c r="R150" s="143"/>
    </row>
    <row r="151" spans="1:18" ht="35.1" customHeight="1">
      <c r="A151" s="143">
        <v>144</v>
      </c>
      <c r="B151" s="143">
        <v>42</v>
      </c>
      <c r="C151" s="143" t="s">
        <v>614</v>
      </c>
      <c r="D151" s="143" t="s">
        <v>1238</v>
      </c>
      <c r="E151" s="143" t="s">
        <v>1238</v>
      </c>
      <c r="F151" s="143" t="s">
        <v>1092</v>
      </c>
      <c r="G151" s="143" t="s">
        <v>1091</v>
      </c>
      <c r="H151" s="148">
        <v>1</v>
      </c>
      <c r="I151" s="143" t="s">
        <v>1090</v>
      </c>
      <c r="J151" s="147"/>
      <c r="K151" s="146"/>
      <c r="L151" s="143"/>
      <c r="M151" s="144"/>
      <c r="N151" s="144"/>
      <c r="O151" s="145"/>
      <c r="P151" s="144"/>
      <c r="Q151" s="143"/>
      <c r="R151" s="143"/>
    </row>
    <row r="152" spans="1:18" ht="35.1" customHeight="1">
      <c r="A152" s="143">
        <v>145</v>
      </c>
      <c r="B152" s="143">
        <v>43</v>
      </c>
      <c r="C152" s="143" t="s">
        <v>614</v>
      </c>
      <c r="D152" s="143" t="s">
        <v>1238</v>
      </c>
      <c r="E152" s="143" t="s">
        <v>1238</v>
      </c>
      <c r="F152" s="143" t="s">
        <v>1092</v>
      </c>
      <c r="G152" s="143" t="s">
        <v>1091</v>
      </c>
      <c r="H152" s="148">
        <v>1</v>
      </c>
      <c r="I152" s="143" t="s">
        <v>1244</v>
      </c>
      <c r="J152" s="147"/>
      <c r="K152" s="146"/>
      <c r="L152" s="143"/>
      <c r="M152" s="144"/>
      <c r="N152" s="144"/>
      <c r="O152" s="145"/>
      <c r="P152" s="144"/>
      <c r="Q152" s="143"/>
      <c r="R152" s="143"/>
    </row>
    <row r="153" spans="1:18" ht="35.1" customHeight="1">
      <c r="A153" s="143">
        <v>146</v>
      </c>
      <c r="B153" s="143">
        <v>44</v>
      </c>
      <c r="C153" s="143" t="s">
        <v>614</v>
      </c>
      <c r="D153" s="143" t="s">
        <v>1238</v>
      </c>
      <c r="E153" s="143" t="s">
        <v>1238</v>
      </c>
      <c r="F153" s="143" t="s">
        <v>1092</v>
      </c>
      <c r="G153" s="143" t="s">
        <v>1091</v>
      </c>
      <c r="H153" s="148">
        <v>1</v>
      </c>
      <c r="I153" s="143" t="s">
        <v>1090</v>
      </c>
      <c r="J153" s="147"/>
      <c r="K153" s="146"/>
      <c r="L153" s="143"/>
      <c r="M153" s="144"/>
      <c r="N153" s="144"/>
      <c r="O153" s="145"/>
      <c r="P153" s="144"/>
      <c r="Q153" s="143"/>
      <c r="R153" s="143"/>
    </row>
    <row r="154" spans="1:18" ht="35.1" customHeight="1">
      <c r="A154" s="143">
        <v>147</v>
      </c>
      <c r="B154" s="143">
        <v>45</v>
      </c>
      <c r="C154" s="143" t="s">
        <v>614</v>
      </c>
      <c r="D154" s="143" t="s">
        <v>1238</v>
      </c>
      <c r="E154" s="143" t="s">
        <v>1238</v>
      </c>
      <c r="F154" s="143" t="s">
        <v>1092</v>
      </c>
      <c r="G154" s="143" t="s">
        <v>1091</v>
      </c>
      <c r="H154" s="148">
        <v>1</v>
      </c>
      <c r="I154" s="143" t="s">
        <v>1090</v>
      </c>
      <c r="J154" s="147"/>
      <c r="K154" s="146"/>
      <c r="L154" s="143"/>
      <c r="M154" s="144"/>
      <c r="N154" s="144"/>
      <c r="O154" s="145"/>
      <c r="P154" s="144"/>
      <c r="Q154" s="143"/>
      <c r="R154" s="143"/>
    </row>
    <row r="155" spans="1:18" ht="35.1" customHeight="1">
      <c r="A155" s="143">
        <v>148</v>
      </c>
      <c r="B155" s="143">
        <v>45</v>
      </c>
      <c r="C155" s="143" t="s">
        <v>614</v>
      </c>
      <c r="D155" s="143" t="s">
        <v>1238</v>
      </c>
      <c r="E155" s="143" t="s">
        <v>1238</v>
      </c>
      <c r="F155" s="143" t="s">
        <v>1106</v>
      </c>
      <c r="G155" s="147" t="s">
        <v>1243</v>
      </c>
      <c r="H155" s="148">
        <v>1</v>
      </c>
      <c r="I155" s="143" t="s">
        <v>608</v>
      </c>
      <c r="J155" s="147"/>
      <c r="K155" s="146"/>
      <c r="L155" s="143"/>
      <c r="M155" s="144"/>
      <c r="N155" s="144"/>
      <c r="O155" s="145"/>
      <c r="P155" s="144"/>
      <c r="Q155" s="143"/>
      <c r="R155" s="143"/>
    </row>
    <row r="156" spans="1:18" ht="35.1" customHeight="1">
      <c r="A156" s="143">
        <v>149</v>
      </c>
      <c r="B156" s="143">
        <v>45</v>
      </c>
      <c r="C156" s="143" t="s">
        <v>614</v>
      </c>
      <c r="D156" s="143" t="s">
        <v>1238</v>
      </c>
      <c r="E156" s="143" t="s">
        <v>1238</v>
      </c>
      <c r="F156" s="143" t="s">
        <v>1112</v>
      </c>
      <c r="G156" s="147" t="s">
        <v>1242</v>
      </c>
      <c r="H156" s="148">
        <v>3</v>
      </c>
      <c r="I156" s="143" t="s">
        <v>616</v>
      </c>
      <c r="J156" s="147"/>
      <c r="K156" s="146"/>
      <c r="L156" s="143"/>
      <c r="M156" s="144"/>
      <c r="N156" s="144"/>
      <c r="O156" s="145"/>
      <c r="P156" s="144"/>
      <c r="Q156" s="143"/>
      <c r="R156" s="143"/>
    </row>
    <row r="157" spans="1:18" ht="35.1" customHeight="1">
      <c r="A157" s="143">
        <v>150</v>
      </c>
      <c r="B157" s="143">
        <v>46</v>
      </c>
      <c r="C157" s="143" t="s">
        <v>614</v>
      </c>
      <c r="D157" s="143" t="s">
        <v>1238</v>
      </c>
      <c r="E157" s="143" t="s">
        <v>1238</v>
      </c>
      <c r="F157" s="143" t="s">
        <v>1092</v>
      </c>
      <c r="G157" s="143" t="s">
        <v>1091</v>
      </c>
      <c r="H157" s="148">
        <v>1</v>
      </c>
      <c r="I157" s="143" t="s">
        <v>1090</v>
      </c>
      <c r="J157" s="147"/>
      <c r="K157" s="146"/>
      <c r="L157" s="143"/>
      <c r="M157" s="144"/>
      <c r="N157" s="144"/>
      <c r="O157" s="145"/>
      <c r="P157" s="144"/>
      <c r="Q157" s="143"/>
      <c r="R157" s="143"/>
    </row>
    <row r="158" spans="1:18" ht="35.1" customHeight="1">
      <c r="A158" s="143">
        <v>151</v>
      </c>
      <c r="B158" s="143">
        <v>47</v>
      </c>
      <c r="C158" s="143" t="s">
        <v>614</v>
      </c>
      <c r="D158" s="143" t="s">
        <v>1238</v>
      </c>
      <c r="E158" s="143" t="s">
        <v>1238</v>
      </c>
      <c r="F158" s="143" t="s">
        <v>1092</v>
      </c>
      <c r="G158" s="143" t="s">
        <v>1091</v>
      </c>
      <c r="H158" s="148">
        <v>1</v>
      </c>
      <c r="I158" s="143" t="s">
        <v>1090</v>
      </c>
      <c r="J158" s="147"/>
      <c r="K158" s="146"/>
      <c r="L158" s="143"/>
      <c r="M158" s="144"/>
      <c r="N158" s="144"/>
      <c r="O158" s="145"/>
      <c r="P158" s="144"/>
      <c r="Q158" s="143"/>
      <c r="R158" s="143"/>
    </row>
    <row r="159" spans="1:18" ht="35.1" customHeight="1">
      <c r="A159" s="143">
        <v>152</v>
      </c>
      <c r="B159" s="143">
        <v>47</v>
      </c>
      <c r="C159" s="143" t="s">
        <v>614</v>
      </c>
      <c r="D159" s="143" t="s">
        <v>1238</v>
      </c>
      <c r="E159" s="143" t="s">
        <v>1238</v>
      </c>
      <c r="F159" s="143" t="s">
        <v>1101</v>
      </c>
      <c r="G159" s="147" t="s">
        <v>1241</v>
      </c>
      <c r="H159" s="148">
        <v>1</v>
      </c>
      <c r="I159" s="143" t="s">
        <v>1094</v>
      </c>
      <c r="J159" s="147"/>
      <c r="K159" s="146"/>
      <c r="L159" s="143"/>
      <c r="M159" s="144"/>
      <c r="N159" s="144"/>
      <c r="O159" s="145"/>
      <c r="P159" s="144"/>
      <c r="Q159" s="143"/>
      <c r="R159" s="143" t="s">
        <v>1206</v>
      </c>
    </row>
    <row r="160" spans="1:18" ht="35.1" customHeight="1">
      <c r="A160" s="143">
        <v>153</v>
      </c>
      <c r="B160" s="143">
        <v>47</v>
      </c>
      <c r="C160" s="143" t="s">
        <v>614</v>
      </c>
      <c r="D160" s="143" t="s">
        <v>1238</v>
      </c>
      <c r="E160" s="143" t="s">
        <v>1238</v>
      </c>
      <c r="F160" s="143" t="s">
        <v>1126</v>
      </c>
      <c r="G160" s="147" t="s">
        <v>1240</v>
      </c>
      <c r="H160" s="148">
        <v>1</v>
      </c>
      <c r="I160" s="143" t="s">
        <v>1094</v>
      </c>
      <c r="J160" s="147"/>
      <c r="K160" s="146"/>
      <c r="L160" s="143"/>
      <c r="M160" s="144"/>
      <c r="N160" s="144"/>
      <c r="O160" s="145"/>
      <c r="P160" s="144"/>
      <c r="Q160" s="143"/>
      <c r="R160" s="143"/>
    </row>
    <row r="161" spans="1:18" ht="35.1" customHeight="1">
      <c r="A161" s="143">
        <v>154</v>
      </c>
      <c r="B161" s="143">
        <v>47</v>
      </c>
      <c r="C161" s="143" t="s">
        <v>614</v>
      </c>
      <c r="D161" s="143" t="s">
        <v>1238</v>
      </c>
      <c r="E161" s="143" t="s">
        <v>1238</v>
      </c>
      <c r="F161" s="143" t="s">
        <v>1096</v>
      </c>
      <c r="G161" s="147" t="s">
        <v>1239</v>
      </c>
      <c r="H161" s="148">
        <v>1</v>
      </c>
      <c r="I161" s="143" t="s">
        <v>1094</v>
      </c>
      <c r="J161" s="147"/>
      <c r="K161" s="146"/>
      <c r="L161" s="143"/>
      <c r="M161" s="144"/>
      <c r="N161" s="144"/>
      <c r="O161" s="145"/>
      <c r="P161" s="144"/>
      <c r="Q161" s="143"/>
      <c r="R161" s="143"/>
    </row>
    <row r="162" spans="1:18" ht="35.1" customHeight="1">
      <c r="A162" s="143">
        <v>155</v>
      </c>
      <c r="B162" s="143">
        <v>48</v>
      </c>
      <c r="C162" s="143" t="s">
        <v>614</v>
      </c>
      <c r="D162" s="143" t="s">
        <v>1238</v>
      </c>
      <c r="E162" s="143" t="s">
        <v>1238</v>
      </c>
      <c r="F162" s="143" t="s">
        <v>1092</v>
      </c>
      <c r="G162" s="143" t="s">
        <v>1091</v>
      </c>
      <c r="H162" s="148">
        <v>1</v>
      </c>
      <c r="I162" s="143" t="s">
        <v>1090</v>
      </c>
      <c r="J162" s="147"/>
      <c r="K162" s="146"/>
      <c r="L162" s="143"/>
      <c r="M162" s="144"/>
      <c r="N162" s="144"/>
      <c r="O162" s="145"/>
      <c r="P162" s="144"/>
      <c r="Q162" s="143"/>
      <c r="R162" s="143"/>
    </row>
    <row r="163" spans="1:18" ht="35.1" customHeight="1">
      <c r="A163" s="143">
        <v>156</v>
      </c>
      <c r="B163" s="143">
        <v>49</v>
      </c>
      <c r="C163" s="143" t="s">
        <v>614</v>
      </c>
      <c r="D163" s="143" t="s">
        <v>1093</v>
      </c>
      <c r="E163" s="143" t="s">
        <v>1093</v>
      </c>
      <c r="F163" s="143" t="s">
        <v>1092</v>
      </c>
      <c r="G163" s="143" t="s">
        <v>1091</v>
      </c>
      <c r="H163" s="148">
        <v>1</v>
      </c>
      <c r="I163" s="143" t="s">
        <v>1090</v>
      </c>
      <c r="J163" s="147"/>
      <c r="K163" s="146"/>
      <c r="L163" s="143"/>
      <c r="M163" s="144"/>
      <c r="N163" s="144"/>
      <c r="O163" s="145"/>
      <c r="P163" s="144"/>
      <c r="Q163" s="143"/>
      <c r="R163" s="143"/>
    </row>
    <row r="164" spans="1:18" ht="35.1" customHeight="1">
      <c r="A164" s="143">
        <v>157</v>
      </c>
      <c r="B164" s="143">
        <v>50</v>
      </c>
      <c r="C164" s="143" t="s">
        <v>614</v>
      </c>
      <c r="D164" s="143" t="s">
        <v>1093</v>
      </c>
      <c r="E164" s="143" t="s">
        <v>1093</v>
      </c>
      <c r="F164" s="143" t="s">
        <v>1092</v>
      </c>
      <c r="G164" s="143" t="s">
        <v>1091</v>
      </c>
      <c r="H164" s="148">
        <v>1</v>
      </c>
      <c r="I164" s="143" t="s">
        <v>1090</v>
      </c>
      <c r="J164" s="147"/>
      <c r="K164" s="146"/>
      <c r="L164" s="143"/>
      <c r="M164" s="144"/>
      <c r="N164" s="144"/>
      <c r="O164" s="145"/>
      <c r="P164" s="144"/>
      <c r="Q164" s="143"/>
      <c r="R164" s="143"/>
    </row>
    <row r="165" spans="1:18" ht="35.1" customHeight="1">
      <c r="A165" s="143">
        <v>158</v>
      </c>
      <c r="B165" s="143">
        <v>51</v>
      </c>
      <c r="C165" s="143" t="s">
        <v>614</v>
      </c>
      <c r="D165" s="143" t="s">
        <v>1093</v>
      </c>
      <c r="E165" s="143" t="s">
        <v>1093</v>
      </c>
      <c r="F165" s="143" t="s">
        <v>1092</v>
      </c>
      <c r="G165" s="143" t="s">
        <v>1091</v>
      </c>
      <c r="H165" s="148">
        <v>1</v>
      </c>
      <c r="I165" s="143" t="s">
        <v>1090</v>
      </c>
      <c r="J165" s="147"/>
      <c r="K165" s="146"/>
      <c r="L165" s="143"/>
      <c r="M165" s="144"/>
      <c r="N165" s="144"/>
      <c r="O165" s="145"/>
      <c r="P165" s="144"/>
      <c r="Q165" s="143"/>
      <c r="R165" s="143"/>
    </row>
    <row r="166" spans="1:18" ht="35.1" customHeight="1">
      <c r="A166" s="143">
        <v>159</v>
      </c>
      <c r="B166" s="143">
        <v>52</v>
      </c>
      <c r="C166" s="143" t="s">
        <v>614</v>
      </c>
      <c r="D166" s="143" t="s">
        <v>1093</v>
      </c>
      <c r="E166" s="143" t="s">
        <v>1093</v>
      </c>
      <c r="F166" s="143" t="s">
        <v>1092</v>
      </c>
      <c r="G166" s="143" t="s">
        <v>1091</v>
      </c>
      <c r="H166" s="148">
        <v>1</v>
      </c>
      <c r="I166" s="143" t="s">
        <v>1090</v>
      </c>
      <c r="J166" s="147"/>
      <c r="K166" s="146"/>
      <c r="L166" s="143"/>
      <c r="M166" s="144"/>
      <c r="N166" s="144"/>
      <c r="O166" s="145"/>
      <c r="P166" s="144"/>
      <c r="Q166" s="143"/>
      <c r="R166" s="143"/>
    </row>
    <row r="167" spans="1:18" ht="35.1" customHeight="1">
      <c r="A167" s="143">
        <v>160</v>
      </c>
      <c r="B167" s="143">
        <v>53</v>
      </c>
      <c r="C167" s="143" t="s">
        <v>614</v>
      </c>
      <c r="D167" s="143" t="s">
        <v>1093</v>
      </c>
      <c r="E167" s="143" t="s">
        <v>1093</v>
      </c>
      <c r="F167" s="143" t="s">
        <v>1092</v>
      </c>
      <c r="G167" s="143" t="s">
        <v>1091</v>
      </c>
      <c r="H167" s="148">
        <v>1</v>
      </c>
      <c r="I167" s="143" t="s">
        <v>1090</v>
      </c>
      <c r="J167" s="147"/>
      <c r="K167" s="146"/>
      <c r="L167" s="143"/>
      <c r="M167" s="144"/>
      <c r="N167" s="144"/>
      <c r="O167" s="145"/>
      <c r="P167" s="144"/>
      <c r="Q167" s="143"/>
      <c r="R167" s="143"/>
    </row>
    <row r="168" spans="1:18" ht="35.1" customHeight="1">
      <c r="A168" s="143">
        <v>161</v>
      </c>
      <c r="B168" s="143">
        <v>54</v>
      </c>
      <c r="C168" s="143" t="s">
        <v>614</v>
      </c>
      <c r="D168" s="143" t="s">
        <v>1093</v>
      </c>
      <c r="E168" s="143" t="s">
        <v>1093</v>
      </c>
      <c r="F168" s="143" t="s">
        <v>1092</v>
      </c>
      <c r="G168" s="143" t="s">
        <v>1091</v>
      </c>
      <c r="H168" s="148">
        <v>1</v>
      </c>
      <c r="I168" s="143" t="s">
        <v>1090</v>
      </c>
      <c r="J168" s="147"/>
      <c r="K168" s="146"/>
      <c r="L168" s="143"/>
      <c r="M168" s="144"/>
      <c r="N168" s="144"/>
      <c r="O168" s="145"/>
      <c r="P168" s="144"/>
      <c r="Q168" s="143"/>
      <c r="R168" s="143"/>
    </row>
    <row r="169" spans="1:18" ht="35.1" customHeight="1">
      <c r="A169" s="143">
        <v>162</v>
      </c>
      <c r="B169" s="143">
        <v>54</v>
      </c>
      <c r="C169" s="143" t="s">
        <v>614</v>
      </c>
      <c r="D169" s="143" t="s">
        <v>1093</v>
      </c>
      <c r="E169" s="143" t="s">
        <v>1093</v>
      </c>
      <c r="F169" s="143" t="s">
        <v>1101</v>
      </c>
      <c r="G169" s="147" t="s">
        <v>1237</v>
      </c>
      <c r="H169" s="148">
        <v>1</v>
      </c>
      <c r="I169" s="143" t="s">
        <v>1094</v>
      </c>
      <c r="J169" s="147"/>
      <c r="K169" s="146"/>
      <c r="L169" s="143"/>
      <c r="M169" s="144"/>
      <c r="N169" s="144"/>
      <c r="O169" s="145"/>
      <c r="P169" s="144"/>
      <c r="Q169" s="143"/>
      <c r="R169" s="143"/>
    </row>
    <row r="170" spans="1:18" ht="35.1" customHeight="1">
      <c r="A170" s="143">
        <v>163</v>
      </c>
      <c r="B170" s="143">
        <v>54</v>
      </c>
      <c r="C170" s="143" t="s">
        <v>614</v>
      </c>
      <c r="D170" s="143" t="s">
        <v>1093</v>
      </c>
      <c r="E170" s="143" t="s">
        <v>1093</v>
      </c>
      <c r="F170" s="143" t="s">
        <v>1126</v>
      </c>
      <c r="G170" s="147" t="s">
        <v>1236</v>
      </c>
      <c r="H170" s="148">
        <v>1</v>
      </c>
      <c r="I170" s="143" t="s">
        <v>1094</v>
      </c>
      <c r="J170" s="147"/>
      <c r="K170" s="146"/>
      <c r="L170" s="143"/>
      <c r="M170" s="144"/>
      <c r="N170" s="144"/>
      <c r="O170" s="145"/>
      <c r="P170" s="144"/>
      <c r="Q170" s="143"/>
      <c r="R170" s="143"/>
    </row>
    <row r="171" spans="1:18" ht="35.1" customHeight="1">
      <c r="A171" s="143">
        <v>164</v>
      </c>
      <c r="B171" s="143">
        <v>54</v>
      </c>
      <c r="C171" s="143" t="s">
        <v>614</v>
      </c>
      <c r="D171" s="143" t="s">
        <v>1093</v>
      </c>
      <c r="E171" s="143" t="s">
        <v>1093</v>
      </c>
      <c r="F171" s="143" t="s">
        <v>1096</v>
      </c>
      <c r="G171" s="147" t="s">
        <v>1235</v>
      </c>
      <c r="H171" s="148">
        <v>1</v>
      </c>
      <c r="I171" s="143" t="s">
        <v>1094</v>
      </c>
      <c r="J171" s="147"/>
      <c r="K171" s="146"/>
      <c r="L171" s="143"/>
      <c r="M171" s="144"/>
      <c r="N171" s="144"/>
      <c r="O171" s="145"/>
      <c r="P171" s="144"/>
      <c r="Q171" s="143"/>
      <c r="R171" s="143"/>
    </row>
    <row r="172" spans="1:18" ht="35.1" customHeight="1">
      <c r="A172" s="143">
        <v>165</v>
      </c>
      <c r="B172" s="143">
        <v>54</v>
      </c>
      <c r="C172" s="143" t="s">
        <v>614</v>
      </c>
      <c r="D172" s="143" t="s">
        <v>1093</v>
      </c>
      <c r="E172" s="143" t="s">
        <v>1093</v>
      </c>
      <c r="F172" s="143" t="s">
        <v>1234</v>
      </c>
      <c r="G172" s="147" t="s">
        <v>1233</v>
      </c>
      <c r="H172" s="148">
        <v>1</v>
      </c>
      <c r="I172" s="143" t="s">
        <v>1094</v>
      </c>
      <c r="J172" s="147"/>
      <c r="K172" s="146"/>
      <c r="L172" s="143"/>
      <c r="M172" s="144"/>
      <c r="N172" s="144"/>
      <c r="O172" s="145"/>
      <c r="P172" s="144"/>
      <c r="Q172" s="143"/>
      <c r="R172" s="143"/>
    </row>
    <row r="173" spans="1:18" ht="35.1" customHeight="1">
      <c r="A173" s="143">
        <v>166</v>
      </c>
      <c r="B173" s="143">
        <v>54</v>
      </c>
      <c r="C173" s="143" t="s">
        <v>614</v>
      </c>
      <c r="D173" s="143" t="s">
        <v>1093</v>
      </c>
      <c r="E173" s="143" t="s">
        <v>1093</v>
      </c>
      <c r="F173" s="143" t="s">
        <v>1232</v>
      </c>
      <c r="G173" s="147" t="s">
        <v>1231</v>
      </c>
      <c r="H173" s="148">
        <v>1</v>
      </c>
      <c r="I173" s="143" t="s">
        <v>1094</v>
      </c>
      <c r="J173" s="147"/>
      <c r="K173" s="146"/>
      <c r="L173" s="143"/>
      <c r="M173" s="144"/>
      <c r="N173" s="144"/>
      <c r="O173" s="145"/>
      <c r="P173" s="144"/>
      <c r="Q173" s="143"/>
      <c r="R173" s="143"/>
    </row>
    <row r="174" spans="1:18" ht="35.1" customHeight="1">
      <c r="A174" s="143">
        <v>167</v>
      </c>
      <c r="B174" s="143">
        <v>54</v>
      </c>
      <c r="C174" s="143" t="s">
        <v>614</v>
      </c>
      <c r="D174" s="143" t="s">
        <v>1093</v>
      </c>
      <c r="E174" s="143" t="s">
        <v>1093</v>
      </c>
      <c r="F174" s="143" t="s">
        <v>1121</v>
      </c>
      <c r="G174" s="147" t="s">
        <v>1230</v>
      </c>
      <c r="H174" s="148">
        <v>1</v>
      </c>
      <c r="I174" s="143" t="s">
        <v>1094</v>
      </c>
      <c r="J174" s="147"/>
      <c r="K174" s="146"/>
      <c r="L174" s="143"/>
      <c r="M174" s="144"/>
      <c r="N174" s="144"/>
      <c r="O174" s="145"/>
      <c r="P174" s="144"/>
      <c r="Q174" s="143"/>
      <c r="R174" s="143"/>
    </row>
    <row r="175" spans="1:18" ht="35.1" customHeight="1">
      <c r="A175" s="143">
        <v>168</v>
      </c>
      <c r="B175" s="143">
        <v>54</v>
      </c>
      <c r="C175" s="143" t="s">
        <v>614</v>
      </c>
      <c r="D175" s="143" t="s">
        <v>1093</v>
      </c>
      <c r="E175" s="143" t="s">
        <v>1093</v>
      </c>
      <c r="F175" s="143" t="s">
        <v>1229</v>
      </c>
      <c r="G175" s="147" t="s">
        <v>1228</v>
      </c>
      <c r="H175" s="148">
        <v>1</v>
      </c>
      <c r="I175" s="143" t="s">
        <v>1094</v>
      </c>
      <c r="J175" s="147"/>
      <c r="K175" s="146"/>
      <c r="L175" s="143"/>
      <c r="M175" s="144"/>
      <c r="N175" s="144"/>
      <c r="O175" s="145"/>
      <c r="P175" s="144"/>
      <c r="Q175" s="143"/>
      <c r="R175" s="143"/>
    </row>
    <row r="176" spans="1:18" ht="35.1" customHeight="1">
      <c r="A176" s="143">
        <v>169</v>
      </c>
      <c r="B176" s="143">
        <v>54</v>
      </c>
      <c r="C176" s="143" t="s">
        <v>614</v>
      </c>
      <c r="D176" s="143" t="s">
        <v>1093</v>
      </c>
      <c r="E176" s="143" t="s">
        <v>1093</v>
      </c>
      <c r="F176" s="143" t="s">
        <v>1106</v>
      </c>
      <c r="G176" s="147" t="s">
        <v>1227</v>
      </c>
      <c r="H176" s="148">
        <v>1</v>
      </c>
      <c r="I176" s="143" t="s">
        <v>608</v>
      </c>
      <c r="J176" s="147"/>
      <c r="K176" s="146"/>
      <c r="L176" s="143"/>
      <c r="M176" s="144"/>
      <c r="N176" s="144"/>
      <c r="O176" s="145"/>
      <c r="P176" s="144"/>
      <c r="Q176" s="143"/>
      <c r="R176" s="143"/>
    </row>
    <row r="177" spans="1:18" ht="35.1" customHeight="1">
      <c r="A177" s="143">
        <v>170</v>
      </c>
      <c r="B177" s="143">
        <v>54</v>
      </c>
      <c r="C177" s="143" t="s">
        <v>614</v>
      </c>
      <c r="D177" s="143" t="s">
        <v>1093</v>
      </c>
      <c r="E177" s="143" t="s">
        <v>1093</v>
      </c>
      <c r="F177" s="143" t="s">
        <v>1161</v>
      </c>
      <c r="G177" s="147" t="s">
        <v>1226</v>
      </c>
      <c r="H177" s="148">
        <v>2</v>
      </c>
      <c r="I177" s="143" t="s">
        <v>1094</v>
      </c>
      <c r="J177" s="147"/>
      <c r="K177" s="146"/>
      <c r="L177" s="143"/>
      <c r="M177" s="144"/>
      <c r="N177" s="144"/>
      <c r="O177" s="145"/>
      <c r="P177" s="144"/>
      <c r="Q177" s="143"/>
      <c r="R177" s="143"/>
    </row>
    <row r="178" spans="1:18" ht="35.1" customHeight="1">
      <c r="A178" s="143">
        <v>171</v>
      </c>
      <c r="B178" s="143">
        <v>55</v>
      </c>
      <c r="C178" s="143" t="s">
        <v>614</v>
      </c>
      <c r="D178" s="143" t="s">
        <v>1093</v>
      </c>
      <c r="E178" s="143" t="s">
        <v>1093</v>
      </c>
      <c r="F178" s="143" t="s">
        <v>1092</v>
      </c>
      <c r="G178" s="143" t="s">
        <v>1091</v>
      </c>
      <c r="H178" s="148">
        <v>1</v>
      </c>
      <c r="I178" s="143" t="s">
        <v>1090</v>
      </c>
      <c r="J178" s="147"/>
      <c r="K178" s="146"/>
      <c r="L178" s="143"/>
      <c r="M178" s="144"/>
      <c r="N178" s="144"/>
      <c r="O178" s="145"/>
      <c r="P178" s="144"/>
      <c r="Q178" s="143"/>
      <c r="R178" s="143"/>
    </row>
    <row r="179" spans="1:18" ht="35.1" customHeight="1">
      <c r="A179" s="143">
        <v>172</v>
      </c>
      <c r="B179" s="143">
        <v>56</v>
      </c>
      <c r="C179" s="143" t="s">
        <v>614</v>
      </c>
      <c r="D179" s="143" t="s">
        <v>1093</v>
      </c>
      <c r="E179" s="143" t="s">
        <v>1093</v>
      </c>
      <c r="F179" s="143" t="s">
        <v>1092</v>
      </c>
      <c r="G179" s="143" t="s">
        <v>1091</v>
      </c>
      <c r="H179" s="148">
        <v>1</v>
      </c>
      <c r="I179" s="143" t="s">
        <v>1090</v>
      </c>
      <c r="J179" s="147"/>
      <c r="K179" s="146"/>
      <c r="L179" s="143"/>
      <c r="M179" s="144"/>
      <c r="N179" s="144"/>
      <c r="O179" s="145"/>
      <c r="P179" s="144"/>
      <c r="Q179" s="143"/>
      <c r="R179" s="143"/>
    </row>
    <row r="180" spans="1:18" ht="35.1" customHeight="1">
      <c r="A180" s="143">
        <v>173</v>
      </c>
      <c r="B180" s="143">
        <v>56</v>
      </c>
      <c r="C180" s="143" t="s">
        <v>614</v>
      </c>
      <c r="D180" s="143" t="s">
        <v>1093</v>
      </c>
      <c r="E180" s="143" t="s">
        <v>1093</v>
      </c>
      <c r="F180" s="143" t="s">
        <v>1101</v>
      </c>
      <c r="G180" s="147" t="s">
        <v>1225</v>
      </c>
      <c r="H180" s="148">
        <v>1</v>
      </c>
      <c r="I180" s="143" t="s">
        <v>1094</v>
      </c>
      <c r="J180" s="147"/>
      <c r="K180" s="146"/>
      <c r="L180" s="143"/>
      <c r="M180" s="144"/>
      <c r="N180" s="144"/>
      <c r="O180" s="145"/>
      <c r="P180" s="144"/>
      <c r="Q180" s="143"/>
      <c r="R180" s="143"/>
    </row>
    <row r="181" spans="1:18" ht="35.1" customHeight="1">
      <c r="A181" s="143">
        <v>174</v>
      </c>
      <c r="B181" s="143">
        <v>56</v>
      </c>
      <c r="C181" s="143" t="s">
        <v>614</v>
      </c>
      <c r="D181" s="143" t="s">
        <v>1093</v>
      </c>
      <c r="E181" s="143" t="s">
        <v>1093</v>
      </c>
      <c r="F181" s="143" t="s">
        <v>1126</v>
      </c>
      <c r="G181" s="147" t="s">
        <v>1222</v>
      </c>
      <c r="H181" s="148">
        <v>1</v>
      </c>
      <c r="I181" s="143" t="s">
        <v>1094</v>
      </c>
      <c r="J181" s="147"/>
      <c r="K181" s="146"/>
      <c r="L181" s="143"/>
      <c r="M181" s="144"/>
      <c r="N181" s="144"/>
      <c r="O181" s="145"/>
      <c r="P181" s="144"/>
      <c r="Q181" s="143"/>
      <c r="R181" s="143"/>
    </row>
    <row r="182" spans="1:18" ht="35.1" customHeight="1">
      <c r="A182" s="143">
        <v>175</v>
      </c>
      <c r="B182" s="143">
        <v>56</v>
      </c>
      <c r="C182" s="143" t="s">
        <v>614</v>
      </c>
      <c r="D182" s="143" t="s">
        <v>1093</v>
      </c>
      <c r="E182" s="143" t="s">
        <v>1093</v>
      </c>
      <c r="F182" s="143" t="s">
        <v>1096</v>
      </c>
      <c r="G182" s="147" t="s">
        <v>1224</v>
      </c>
      <c r="H182" s="148">
        <v>1</v>
      </c>
      <c r="I182" s="143" t="s">
        <v>1094</v>
      </c>
      <c r="J182" s="147"/>
      <c r="K182" s="146"/>
      <c r="L182" s="143"/>
      <c r="M182" s="144"/>
      <c r="N182" s="144"/>
      <c r="O182" s="145"/>
      <c r="P182" s="144"/>
      <c r="Q182" s="143"/>
      <c r="R182" s="143"/>
    </row>
    <row r="183" spans="1:18" ht="35.1" customHeight="1">
      <c r="A183" s="143">
        <v>176</v>
      </c>
      <c r="B183" s="143">
        <v>57</v>
      </c>
      <c r="C183" s="143" t="s">
        <v>614</v>
      </c>
      <c r="D183" s="143" t="s">
        <v>1093</v>
      </c>
      <c r="E183" s="143" t="s">
        <v>1093</v>
      </c>
      <c r="F183" s="143" t="s">
        <v>1092</v>
      </c>
      <c r="G183" s="143" t="s">
        <v>1091</v>
      </c>
      <c r="H183" s="148">
        <v>1</v>
      </c>
      <c r="I183" s="143" t="s">
        <v>1090</v>
      </c>
      <c r="J183" s="147"/>
      <c r="K183" s="146"/>
      <c r="L183" s="143"/>
      <c r="M183" s="144"/>
      <c r="N183" s="144"/>
      <c r="O183" s="145"/>
      <c r="P183" s="144"/>
      <c r="Q183" s="143"/>
      <c r="R183" s="143"/>
    </row>
    <row r="184" spans="1:18" ht="35.1" customHeight="1">
      <c r="A184" s="143">
        <v>177</v>
      </c>
      <c r="B184" s="143">
        <v>58</v>
      </c>
      <c r="C184" s="143" t="s">
        <v>614</v>
      </c>
      <c r="D184" s="143" t="s">
        <v>1093</v>
      </c>
      <c r="E184" s="143" t="s">
        <v>1093</v>
      </c>
      <c r="F184" s="143" t="s">
        <v>1092</v>
      </c>
      <c r="G184" s="143" t="s">
        <v>1091</v>
      </c>
      <c r="H184" s="148">
        <v>1</v>
      </c>
      <c r="I184" s="143" t="s">
        <v>1090</v>
      </c>
      <c r="J184" s="147"/>
      <c r="K184" s="146"/>
      <c r="L184" s="143"/>
      <c r="M184" s="144"/>
      <c r="N184" s="144"/>
      <c r="O184" s="145"/>
      <c r="P184" s="144"/>
      <c r="Q184" s="143"/>
      <c r="R184" s="143"/>
    </row>
    <row r="185" spans="1:18" ht="35.1" customHeight="1">
      <c r="A185" s="143">
        <v>178</v>
      </c>
      <c r="B185" s="143">
        <v>58</v>
      </c>
      <c r="C185" s="143" t="s">
        <v>614</v>
      </c>
      <c r="D185" s="143" t="s">
        <v>1093</v>
      </c>
      <c r="E185" s="143" t="s">
        <v>1093</v>
      </c>
      <c r="F185" s="143" t="s">
        <v>1101</v>
      </c>
      <c r="G185" s="147" t="s">
        <v>1223</v>
      </c>
      <c r="H185" s="148">
        <v>1</v>
      </c>
      <c r="I185" s="143" t="s">
        <v>1094</v>
      </c>
      <c r="J185" s="147"/>
      <c r="K185" s="146"/>
      <c r="L185" s="143"/>
      <c r="M185" s="144"/>
      <c r="N185" s="144"/>
      <c r="O185" s="145"/>
      <c r="P185" s="144"/>
      <c r="Q185" s="143"/>
      <c r="R185" s="143"/>
    </row>
    <row r="186" spans="1:18" ht="35.1" customHeight="1">
      <c r="A186" s="143">
        <v>179</v>
      </c>
      <c r="B186" s="143">
        <v>58</v>
      </c>
      <c r="C186" s="143" t="s">
        <v>614</v>
      </c>
      <c r="D186" s="143" t="s">
        <v>1093</v>
      </c>
      <c r="E186" s="143" t="s">
        <v>1093</v>
      </c>
      <c r="F186" s="143" t="s">
        <v>1126</v>
      </c>
      <c r="G186" s="147" t="s">
        <v>1222</v>
      </c>
      <c r="H186" s="148">
        <v>1</v>
      </c>
      <c r="I186" s="143" t="s">
        <v>1094</v>
      </c>
      <c r="J186" s="147"/>
      <c r="K186" s="146"/>
      <c r="L186" s="143"/>
      <c r="M186" s="144"/>
      <c r="N186" s="144"/>
      <c r="O186" s="145"/>
      <c r="P186" s="144"/>
      <c r="Q186" s="143"/>
      <c r="R186" s="143"/>
    </row>
    <row r="187" spans="1:18" ht="35.1" customHeight="1">
      <c r="A187" s="143">
        <v>180</v>
      </c>
      <c r="B187" s="143">
        <v>58</v>
      </c>
      <c r="C187" s="143" t="s">
        <v>614</v>
      </c>
      <c r="D187" s="143" t="s">
        <v>1093</v>
      </c>
      <c r="E187" s="143" t="s">
        <v>1093</v>
      </c>
      <c r="F187" s="143" t="s">
        <v>1096</v>
      </c>
      <c r="G187" s="147" t="s">
        <v>1221</v>
      </c>
      <c r="H187" s="148">
        <v>1</v>
      </c>
      <c r="I187" s="143" t="s">
        <v>1094</v>
      </c>
      <c r="J187" s="147"/>
      <c r="K187" s="146"/>
      <c r="L187" s="143"/>
      <c r="M187" s="144"/>
      <c r="N187" s="144"/>
      <c r="O187" s="145"/>
      <c r="P187" s="144"/>
      <c r="Q187" s="143"/>
      <c r="R187" s="143"/>
    </row>
    <row r="188" spans="1:18" ht="35.1" customHeight="1">
      <c r="A188" s="143">
        <v>181</v>
      </c>
      <c r="B188" s="143">
        <v>58</v>
      </c>
      <c r="C188" s="143" t="s">
        <v>614</v>
      </c>
      <c r="D188" s="143" t="s">
        <v>1093</v>
      </c>
      <c r="E188" s="143" t="s">
        <v>1093</v>
      </c>
      <c r="F188" s="143" t="s">
        <v>1220</v>
      </c>
      <c r="G188" s="147" t="s">
        <v>1219</v>
      </c>
      <c r="H188" s="148">
        <v>1</v>
      </c>
      <c r="I188" s="143" t="s">
        <v>608</v>
      </c>
      <c r="J188" s="147"/>
      <c r="K188" s="146"/>
      <c r="L188" s="143"/>
      <c r="M188" s="144"/>
      <c r="N188" s="144"/>
      <c r="O188" s="145"/>
      <c r="P188" s="144"/>
      <c r="Q188" s="143"/>
      <c r="R188" s="143"/>
    </row>
    <row r="189" spans="1:18" ht="35.1" customHeight="1">
      <c r="A189" s="143">
        <v>182</v>
      </c>
      <c r="B189" s="143">
        <v>58</v>
      </c>
      <c r="C189" s="143" t="s">
        <v>614</v>
      </c>
      <c r="D189" s="143" t="s">
        <v>1093</v>
      </c>
      <c r="E189" s="143" t="s">
        <v>1093</v>
      </c>
      <c r="F189" s="143" t="s">
        <v>1218</v>
      </c>
      <c r="G189" s="147" t="s">
        <v>1217</v>
      </c>
      <c r="H189" s="148">
        <v>1</v>
      </c>
      <c r="I189" s="143" t="s">
        <v>608</v>
      </c>
      <c r="J189" s="147"/>
      <c r="K189" s="146"/>
      <c r="L189" s="143"/>
      <c r="M189" s="144"/>
      <c r="N189" s="144"/>
      <c r="O189" s="145"/>
      <c r="P189" s="144"/>
      <c r="Q189" s="143"/>
      <c r="R189" s="143"/>
    </row>
    <row r="190" spans="1:18" ht="35.1" customHeight="1">
      <c r="A190" s="143">
        <v>183</v>
      </c>
      <c r="B190" s="143">
        <v>58</v>
      </c>
      <c r="C190" s="143" t="s">
        <v>614</v>
      </c>
      <c r="D190" s="143" t="s">
        <v>1093</v>
      </c>
      <c r="E190" s="143" t="s">
        <v>1093</v>
      </c>
      <c r="F190" s="143" t="s">
        <v>1161</v>
      </c>
      <c r="G190" s="147" t="s">
        <v>1216</v>
      </c>
      <c r="H190" s="148">
        <v>1</v>
      </c>
      <c r="I190" s="143" t="s">
        <v>1094</v>
      </c>
      <c r="J190" s="147"/>
      <c r="K190" s="146"/>
      <c r="L190" s="143"/>
      <c r="M190" s="144"/>
      <c r="N190" s="144"/>
      <c r="O190" s="145"/>
      <c r="P190" s="144"/>
      <c r="Q190" s="143"/>
      <c r="R190" s="143"/>
    </row>
    <row r="191" spans="1:18" ht="35.1" customHeight="1">
      <c r="A191" s="143">
        <v>184</v>
      </c>
      <c r="B191" s="143">
        <v>59</v>
      </c>
      <c r="C191" s="143" t="s">
        <v>614</v>
      </c>
      <c r="D191" s="143" t="s">
        <v>1093</v>
      </c>
      <c r="E191" s="143" t="s">
        <v>1093</v>
      </c>
      <c r="F191" s="143" t="s">
        <v>1092</v>
      </c>
      <c r="G191" s="143" t="s">
        <v>1091</v>
      </c>
      <c r="H191" s="148">
        <v>1</v>
      </c>
      <c r="I191" s="143" t="s">
        <v>1090</v>
      </c>
      <c r="J191" s="147"/>
      <c r="K191" s="146"/>
      <c r="L191" s="143"/>
      <c r="M191" s="144"/>
      <c r="N191" s="144"/>
      <c r="O191" s="145"/>
      <c r="P191" s="144"/>
      <c r="Q191" s="143"/>
      <c r="R191" s="143"/>
    </row>
    <row r="192" spans="1:18" ht="35.1" customHeight="1">
      <c r="A192" s="143">
        <v>185</v>
      </c>
      <c r="B192" s="143">
        <v>60</v>
      </c>
      <c r="C192" s="143" t="s">
        <v>614</v>
      </c>
      <c r="D192" s="143" t="s">
        <v>1093</v>
      </c>
      <c r="E192" s="143" t="s">
        <v>1093</v>
      </c>
      <c r="F192" s="143" t="s">
        <v>1092</v>
      </c>
      <c r="G192" s="143" t="s">
        <v>1091</v>
      </c>
      <c r="H192" s="148">
        <v>1</v>
      </c>
      <c r="I192" s="143" t="s">
        <v>1090</v>
      </c>
      <c r="J192" s="147"/>
      <c r="K192" s="146"/>
      <c r="L192" s="143"/>
      <c r="M192" s="144"/>
      <c r="N192" s="144"/>
      <c r="O192" s="145"/>
      <c r="P192" s="144"/>
      <c r="Q192" s="143"/>
      <c r="R192" s="143"/>
    </row>
    <row r="193" spans="1:18" ht="35.1" customHeight="1">
      <c r="A193" s="143">
        <v>186</v>
      </c>
      <c r="B193" s="143">
        <v>61</v>
      </c>
      <c r="C193" s="143" t="s">
        <v>614</v>
      </c>
      <c r="D193" s="143" t="s">
        <v>1093</v>
      </c>
      <c r="E193" s="143" t="s">
        <v>1093</v>
      </c>
      <c r="F193" s="143" t="s">
        <v>1092</v>
      </c>
      <c r="G193" s="143" t="s">
        <v>1091</v>
      </c>
      <c r="H193" s="148">
        <v>1</v>
      </c>
      <c r="I193" s="143" t="s">
        <v>1090</v>
      </c>
      <c r="J193" s="147"/>
      <c r="K193" s="146"/>
      <c r="L193" s="143"/>
      <c r="M193" s="144"/>
      <c r="N193" s="144"/>
      <c r="O193" s="145"/>
      <c r="P193" s="144"/>
      <c r="Q193" s="143"/>
      <c r="R193" s="143"/>
    </row>
    <row r="194" spans="1:18" ht="35.1" customHeight="1">
      <c r="A194" s="143">
        <v>187</v>
      </c>
      <c r="B194" s="143">
        <v>62</v>
      </c>
      <c r="C194" s="143" t="s">
        <v>614</v>
      </c>
      <c r="D194" s="143" t="s">
        <v>1093</v>
      </c>
      <c r="E194" s="143" t="s">
        <v>1093</v>
      </c>
      <c r="F194" s="143" t="s">
        <v>1092</v>
      </c>
      <c r="G194" s="143" t="s">
        <v>1091</v>
      </c>
      <c r="H194" s="148">
        <v>1</v>
      </c>
      <c r="I194" s="143" t="s">
        <v>1090</v>
      </c>
      <c r="J194" s="147"/>
      <c r="K194" s="146"/>
      <c r="L194" s="143"/>
      <c r="M194" s="144"/>
      <c r="N194" s="144"/>
      <c r="O194" s="145"/>
      <c r="P194" s="144"/>
      <c r="Q194" s="143"/>
      <c r="R194" s="143"/>
    </row>
    <row r="195" spans="1:18" ht="35.1" customHeight="1">
      <c r="A195" s="143">
        <v>188</v>
      </c>
      <c r="B195" s="143">
        <v>63</v>
      </c>
      <c r="C195" s="143" t="s">
        <v>614</v>
      </c>
      <c r="D195" s="143" t="s">
        <v>1093</v>
      </c>
      <c r="E195" s="143" t="s">
        <v>1093</v>
      </c>
      <c r="F195" s="143" t="s">
        <v>1092</v>
      </c>
      <c r="G195" s="143" t="s">
        <v>1091</v>
      </c>
      <c r="H195" s="148">
        <v>1</v>
      </c>
      <c r="I195" s="143" t="s">
        <v>1090</v>
      </c>
      <c r="J195" s="147"/>
      <c r="K195" s="146"/>
      <c r="L195" s="143"/>
      <c r="M195" s="144"/>
      <c r="N195" s="144"/>
      <c r="O195" s="145"/>
      <c r="P195" s="144"/>
      <c r="Q195" s="143"/>
      <c r="R195" s="143"/>
    </row>
    <row r="196" spans="1:18" ht="35.1" customHeight="1">
      <c r="A196" s="143">
        <v>189</v>
      </c>
      <c r="B196" s="143">
        <v>64</v>
      </c>
      <c r="C196" s="143" t="s">
        <v>614</v>
      </c>
      <c r="D196" s="143" t="s">
        <v>1093</v>
      </c>
      <c r="E196" s="143" t="s">
        <v>1093</v>
      </c>
      <c r="F196" s="143" t="s">
        <v>1092</v>
      </c>
      <c r="G196" s="143" t="s">
        <v>1211</v>
      </c>
      <c r="H196" s="148">
        <v>1</v>
      </c>
      <c r="I196" s="143" t="s">
        <v>1090</v>
      </c>
      <c r="J196" s="147"/>
      <c r="K196" s="146"/>
      <c r="L196" s="143"/>
      <c r="M196" s="144"/>
      <c r="N196" s="144"/>
      <c r="O196" s="145"/>
      <c r="P196" s="144"/>
      <c r="Q196" s="143"/>
      <c r="R196" s="143"/>
    </row>
    <row r="197" spans="1:18" ht="35.1" customHeight="1">
      <c r="A197" s="143">
        <v>190</v>
      </c>
      <c r="B197" s="143">
        <v>64</v>
      </c>
      <c r="C197" s="143" t="s">
        <v>614</v>
      </c>
      <c r="D197" s="143" t="s">
        <v>1093</v>
      </c>
      <c r="E197" s="143" t="s">
        <v>1093</v>
      </c>
      <c r="F197" s="143" t="s">
        <v>1101</v>
      </c>
      <c r="G197" s="147" t="s">
        <v>1215</v>
      </c>
      <c r="H197" s="148">
        <v>1</v>
      </c>
      <c r="I197" s="143" t="s">
        <v>1094</v>
      </c>
      <c r="J197" s="147"/>
      <c r="K197" s="146"/>
      <c r="L197" s="143"/>
      <c r="M197" s="144"/>
      <c r="N197" s="144"/>
      <c r="O197" s="145"/>
      <c r="P197" s="144"/>
      <c r="Q197" s="143"/>
      <c r="R197" s="143" t="s">
        <v>1206</v>
      </c>
    </row>
    <row r="198" spans="1:18" ht="35.1" customHeight="1">
      <c r="A198" s="143">
        <v>191</v>
      </c>
      <c r="B198" s="143">
        <v>64</v>
      </c>
      <c r="C198" s="143" t="s">
        <v>614</v>
      </c>
      <c r="D198" s="143" t="s">
        <v>1093</v>
      </c>
      <c r="E198" s="143" t="s">
        <v>1093</v>
      </c>
      <c r="F198" s="143" t="s">
        <v>1126</v>
      </c>
      <c r="G198" s="147" t="s">
        <v>1214</v>
      </c>
      <c r="H198" s="148">
        <v>1</v>
      </c>
      <c r="I198" s="143" t="s">
        <v>1094</v>
      </c>
      <c r="J198" s="147"/>
      <c r="K198" s="146"/>
      <c r="L198" s="143"/>
      <c r="M198" s="144"/>
      <c r="N198" s="144"/>
      <c r="O198" s="145"/>
      <c r="P198" s="144"/>
      <c r="Q198" s="143"/>
      <c r="R198" s="143"/>
    </row>
    <row r="199" spans="1:18" ht="35.1" customHeight="1">
      <c r="A199" s="143">
        <v>192</v>
      </c>
      <c r="B199" s="143">
        <v>64</v>
      </c>
      <c r="C199" s="143" t="s">
        <v>614</v>
      </c>
      <c r="D199" s="143" t="s">
        <v>1093</v>
      </c>
      <c r="E199" s="143" t="s">
        <v>1093</v>
      </c>
      <c r="F199" s="143" t="s">
        <v>1098</v>
      </c>
      <c r="G199" s="147" t="s">
        <v>1213</v>
      </c>
      <c r="H199" s="148">
        <v>1</v>
      </c>
      <c r="I199" s="143" t="s">
        <v>1094</v>
      </c>
      <c r="J199" s="147"/>
      <c r="K199" s="146"/>
      <c r="L199" s="143"/>
      <c r="M199" s="144"/>
      <c r="N199" s="144"/>
      <c r="O199" s="145"/>
      <c r="P199" s="144"/>
      <c r="Q199" s="143"/>
      <c r="R199" s="143"/>
    </row>
    <row r="200" spans="1:18" ht="35.1" customHeight="1">
      <c r="A200" s="143">
        <v>193</v>
      </c>
      <c r="B200" s="143">
        <v>64</v>
      </c>
      <c r="C200" s="143" t="s">
        <v>614</v>
      </c>
      <c r="D200" s="143" t="s">
        <v>1093</v>
      </c>
      <c r="E200" s="143" t="s">
        <v>1093</v>
      </c>
      <c r="F200" s="143" t="s">
        <v>1155</v>
      </c>
      <c r="G200" s="147" t="s">
        <v>1168</v>
      </c>
      <c r="H200" s="148">
        <v>2</v>
      </c>
      <c r="I200" s="143" t="s">
        <v>1094</v>
      </c>
      <c r="J200" s="147"/>
      <c r="K200" s="146"/>
      <c r="L200" s="143"/>
      <c r="M200" s="144"/>
      <c r="N200" s="144"/>
      <c r="O200" s="145"/>
      <c r="P200" s="144"/>
      <c r="Q200" s="143"/>
      <c r="R200" s="143"/>
    </row>
    <row r="201" spans="1:18" ht="35.1" customHeight="1">
      <c r="A201" s="143">
        <v>194</v>
      </c>
      <c r="B201" s="143">
        <v>64</v>
      </c>
      <c r="C201" s="143" t="s">
        <v>614</v>
      </c>
      <c r="D201" s="143" t="s">
        <v>1093</v>
      </c>
      <c r="E201" s="143" t="s">
        <v>1093</v>
      </c>
      <c r="F201" s="143" t="s">
        <v>1096</v>
      </c>
      <c r="G201" s="147" t="s">
        <v>1212</v>
      </c>
      <c r="H201" s="148">
        <v>1</v>
      </c>
      <c r="I201" s="143" t="s">
        <v>1094</v>
      </c>
      <c r="J201" s="147"/>
      <c r="K201" s="146"/>
      <c r="L201" s="143"/>
      <c r="M201" s="144"/>
      <c r="N201" s="144"/>
      <c r="O201" s="145"/>
      <c r="P201" s="144"/>
      <c r="Q201" s="143"/>
      <c r="R201" s="143"/>
    </row>
    <row r="202" spans="1:18" ht="35.1" customHeight="1">
      <c r="A202" s="143">
        <v>195</v>
      </c>
      <c r="B202" s="143">
        <v>65</v>
      </c>
      <c r="C202" s="143" t="s">
        <v>614</v>
      </c>
      <c r="D202" s="143" t="s">
        <v>1093</v>
      </c>
      <c r="E202" s="143" t="s">
        <v>1093</v>
      </c>
      <c r="F202" s="143" t="s">
        <v>1092</v>
      </c>
      <c r="G202" s="143" t="s">
        <v>1211</v>
      </c>
      <c r="H202" s="148">
        <v>1</v>
      </c>
      <c r="I202" s="143" t="s">
        <v>1090</v>
      </c>
      <c r="J202" s="147"/>
      <c r="K202" s="146"/>
      <c r="L202" s="143"/>
      <c r="M202" s="144"/>
      <c r="N202" s="144"/>
      <c r="O202" s="145"/>
      <c r="P202" s="144"/>
      <c r="Q202" s="143"/>
      <c r="R202" s="143"/>
    </row>
    <row r="203" spans="1:18" ht="35.1" customHeight="1">
      <c r="A203" s="143">
        <v>196</v>
      </c>
      <c r="B203" s="143">
        <v>65</v>
      </c>
      <c r="C203" s="143" t="s">
        <v>614</v>
      </c>
      <c r="D203" s="143" t="s">
        <v>1093</v>
      </c>
      <c r="E203" s="143" t="s">
        <v>1093</v>
      </c>
      <c r="F203" s="143" t="s">
        <v>1101</v>
      </c>
      <c r="G203" s="147" t="s">
        <v>1210</v>
      </c>
      <c r="H203" s="148">
        <v>1</v>
      </c>
      <c r="I203" s="143" t="s">
        <v>1094</v>
      </c>
      <c r="J203" s="147"/>
      <c r="K203" s="146"/>
      <c r="L203" s="143"/>
      <c r="M203" s="144"/>
      <c r="N203" s="144"/>
      <c r="O203" s="145"/>
      <c r="P203" s="144"/>
      <c r="Q203" s="143"/>
      <c r="R203" s="143" t="s">
        <v>1133</v>
      </c>
    </row>
    <row r="204" spans="1:18" ht="35.1" customHeight="1">
      <c r="A204" s="143">
        <v>197</v>
      </c>
      <c r="B204" s="143">
        <v>65</v>
      </c>
      <c r="C204" s="143" t="s">
        <v>614</v>
      </c>
      <c r="D204" s="143" t="s">
        <v>1093</v>
      </c>
      <c r="E204" s="143" t="s">
        <v>1093</v>
      </c>
      <c r="F204" s="143" t="s">
        <v>1126</v>
      </c>
      <c r="G204" s="147" t="s">
        <v>1209</v>
      </c>
      <c r="H204" s="148">
        <v>1</v>
      </c>
      <c r="I204" s="143" t="s">
        <v>1094</v>
      </c>
      <c r="J204" s="147"/>
      <c r="K204" s="146"/>
      <c r="L204" s="143"/>
      <c r="M204" s="144"/>
      <c r="N204" s="144"/>
      <c r="O204" s="145"/>
      <c r="P204" s="144"/>
      <c r="Q204" s="143"/>
      <c r="R204" s="143"/>
    </row>
    <row r="205" spans="1:18" ht="35.1" customHeight="1">
      <c r="A205" s="143">
        <v>198</v>
      </c>
      <c r="B205" s="143">
        <v>65</v>
      </c>
      <c r="C205" s="143" t="s">
        <v>614</v>
      </c>
      <c r="D205" s="143" t="s">
        <v>1093</v>
      </c>
      <c r="E205" s="143" t="s">
        <v>1093</v>
      </c>
      <c r="F205" s="143" t="s">
        <v>1096</v>
      </c>
      <c r="G205" s="147" t="s">
        <v>1208</v>
      </c>
      <c r="H205" s="148">
        <v>1</v>
      </c>
      <c r="I205" s="143" t="s">
        <v>1094</v>
      </c>
      <c r="J205" s="147"/>
      <c r="K205" s="146"/>
      <c r="L205" s="143"/>
      <c r="M205" s="144"/>
      <c r="N205" s="144"/>
      <c r="O205" s="145"/>
      <c r="P205" s="144"/>
      <c r="Q205" s="143"/>
      <c r="R205" s="143"/>
    </row>
    <row r="206" spans="1:18" ht="35.1" customHeight="1">
      <c r="A206" s="143">
        <v>199</v>
      </c>
      <c r="B206" s="143">
        <v>66</v>
      </c>
      <c r="C206" s="143" t="s">
        <v>614</v>
      </c>
      <c r="D206" s="143" t="s">
        <v>1093</v>
      </c>
      <c r="E206" s="143" t="s">
        <v>1093</v>
      </c>
      <c r="F206" s="143" t="s">
        <v>1092</v>
      </c>
      <c r="G206" s="143" t="s">
        <v>1091</v>
      </c>
      <c r="H206" s="148">
        <v>1</v>
      </c>
      <c r="I206" s="143" t="s">
        <v>1090</v>
      </c>
      <c r="J206" s="147"/>
      <c r="K206" s="146"/>
      <c r="L206" s="143"/>
      <c r="M206" s="144"/>
      <c r="N206" s="144"/>
      <c r="O206" s="145"/>
      <c r="P206" s="144"/>
      <c r="Q206" s="143"/>
      <c r="R206" s="143"/>
    </row>
    <row r="207" spans="1:18" ht="35.1" customHeight="1">
      <c r="A207" s="143">
        <v>200</v>
      </c>
      <c r="B207" s="143">
        <v>67</v>
      </c>
      <c r="C207" s="143" t="s">
        <v>614</v>
      </c>
      <c r="D207" s="143" t="s">
        <v>1093</v>
      </c>
      <c r="E207" s="143" t="s">
        <v>1093</v>
      </c>
      <c r="F207" s="143" t="s">
        <v>1092</v>
      </c>
      <c r="G207" s="143" t="s">
        <v>1091</v>
      </c>
      <c r="H207" s="148">
        <v>1</v>
      </c>
      <c r="I207" s="143" t="s">
        <v>1090</v>
      </c>
      <c r="J207" s="147"/>
      <c r="K207" s="146"/>
      <c r="L207" s="143"/>
      <c r="M207" s="144"/>
      <c r="N207" s="144"/>
      <c r="O207" s="145"/>
      <c r="P207" s="144"/>
      <c r="Q207" s="143"/>
      <c r="R207" s="143"/>
    </row>
    <row r="208" spans="1:18" ht="35.1" customHeight="1">
      <c r="A208" s="143">
        <v>201</v>
      </c>
      <c r="B208" s="143">
        <v>67</v>
      </c>
      <c r="C208" s="143" t="s">
        <v>614</v>
      </c>
      <c r="D208" s="143" t="s">
        <v>1093</v>
      </c>
      <c r="E208" s="143" t="s">
        <v>1093</v>
      </c>
      <c r="F208" s="143" t="s">
        <v>1101</v>
      </c>
      <c r="G208" s="147" t="s">
        <v>1207</v>
      </c>
      <c r="H208" s="148">
        <v>1</v>
      </c>
      <c r="I208" s="143" t="s">
        <v>1094</v>
      </c>
      <c r="J208" s="147"/>
      <c r="K208" s="146"/>
      <c r="L208" s="143"/>
      <c r="M208" s="144"/>
      <c r="N208" s="144"/>
      <c r="O208" s="145"/>
      <c r="P208" s="144"/>
      <c r="Q208" s="143"/>
      <c r="R208" s="143" t="s">
        <v>1206</v>
      </c>
    </row>
    <row r="209" spans="1:18" ht="35.1" customHeight="1">
      <c r="A209" s="143">
        <v>202</v>
      </c>
      <c r="B209" s="143">
        <v>67</v>
      </c>
      <c r="C209" s="143" t="s">
        <v>614</v>
      </c>
      <c r="D209" s="143" t="s">
        <v>1093</v>
      </c>
      <c r="E209" s="143" t="s">
        <v>1093</v>
      </c>
      <c r="F209" s="143" t="s">
        <v>1126</v>
      </c>
      <c r="G209" s="147" t="s">
        <v>1205</v>
      </c>
      <c r="H209" s="148">
        <v>1</v>
      </c>
      <c r="I209" s="143" t="s">
        <v>1094</v>
      </c>
      <c r="J209" s="147"/>
      <c r="K209" s="146"/>
      <c r="L209" s="143"/>
      <c r="M209" s="144"/>
      <c r="N209" s="144"/>
      <c r="O209" s="145"/>
      <c r="P209" s="144"/>
      <c r="Q209" s="143"/>
      <c r="R209" s="143"/>
    </row>
    <row r="210" spans="1:18" ht="35.1" customHeight="1">
      <c r="A210" s="143">
        <v>203</v>
      </c>
      <c r="B210" s="143">
        <v>67</v>
      </c>
      <c r="C210" s="143" t="s">
        <v>614</v>
      </c>
      <c r="D210" s="143" t="s">
        <v>1093</v>
      </c>
      <c r="E210" s="143" t="s">
        <v>1093</v>
      </c>
      <c r="F210" s="143" t="s">
        <v>1096</v>
      </c>
      <c r="G210" s="147" t="s">
        <v>1204</v>
      </c>
      <c r="H210" s="148">
        <v>1</v>
      </c>
      <c r="I210" s="143" t="s">
        <v>1094</v>
      </c>
      <c r="J210" s="147"/>
      <c r="K210" s="146"/>
      <c r="L210" s="143"/>
      <c r="M210" s="144"/>
      <c r="N210" s="144"/>
      <c r="O210" s="145"/>
      <c r="P210" s="144"/>
      <c r="Q210" s="143"/>
      <c r="R210" s="143"/>
    </row>
    <row r="211" spans="1:18" ht="35.1" customHeight="1">
      <c r="A211" s="143">
        <v>204</v>
      </c>
      <c r="B211" s="143">
        <v>68</v>
      </c>
      <c r="C211" s="143" t="s">
        <v>614</v>
      </c>
      <c r="D211" s="143" t="s">
        <v>1093</v>
      </c>
      <c r="E211" s="143" t="s">
        <v>1093</v>
      </c>
      <c r="F211" s="143" t="s">
        <v>1092</v>
      </c>
      <c r="G211" s="143" t="s">
        <v>1091</v>
      </c>
      <c r="H211" s="148">
        <v>1</v>
      </c>
      <c r="I211" s="143" t="s">
        <v>1090</v>
      </c>
      <c r="J211" s="147"/>
      <c r="K211" s="146"/>
      <c r="L211" s="143"/>
      <c r="M211" s="144"/>
      <c r="N211" s="144"/>
      <c r="O211" s="145"/>
      <c r="P211" s="144"/>
      <c r="Q211" s="143"/>
      <c r="R211" s="143"/>
    </row>
    <row r="212" spans="1:18" ht="35.1" customHeight="1">
      <c r="A212" s="143">
        <v>205</v>
      </c>
      <c r="B212" s="143">
        <v>68</v>
      </c>
      <c r="C212" s="143" t="s">
        <v>614</v>
      </c>
      <c r="D212" s="143" t="s">
        <v>1093</v>
      </c>
      <c r="E212" s="143" t="s">
        <v>1093</v>
      </c>
      <c r="F212" s="143" t="s">
        <v>1101</v>
      </c>
      <c r="G212" s="147" t="s">
        <v>1203</v>
      </c>
      <c r="H212" s="148">
        <v>1</v>
      </c>
      <c r="I212" s="143" t="s">
        <v>1094</v>
      </c>
      <c r="J212" s="147"/>
      <c r="K212" s="146"/>
      <c r="L212" s="143"/>
      <c r="M212" s="144"/>
      <c r="N212" s="144"/>
      <c r="O212" s="145"/>
      <c r="P212" s="144"/>
      <c r="Q212" s="143"/>
      <c r="R212" s="143" t="s">
        <v>1197</v>
      </c>
    </row>
    <row r="213" spans="1:18" ht="35.1" customHeight="1">
      <c r="A213" s="143">
        <v>206</v>
      </c>
      <c r="B213" s="143">
        <v>68</v>
      </c>
      <c r="C213" s="143" t="s">
        <v>614</v>
      </c>
      <c r="D213" s="143" t="s">
        <v>1093</v>
      </c>
      <c r="E213" s="143" t="s">
        <v>1093</v>
      </c>
      <c r="F213" s="143" t="s">
        <v>1096</v>
      </c>
      <c r="G213" s="147" t="s">
        <v>1202</v>
      </c>
      <c r="H213" s="148">
        <v>1</v>
      </c>
      <c r="I213" s="143" t="s">
        <v>1094</v>
      </c>
      <c r="J213" s="147"/>
      <c r="K213" s="146"/>
      <c r="L213" s="143"/>
      <c r="M213" s="144"/>
      <c r="N213" s="144"/>
      <c r="O213" s="145"/>
      <c r="P213" s="144"/>
      <c r="Q213" s="143"/>
      <c r="R213" s="143"/>
    </row>
    <row r="214" spans="1:18" ht="35.1" customHeight="1">
      <c r="A214" s="143">
        <v>207</v>
      </c>
      <c r="B214" s="143">
        <v>69</v>
      </c>
      <c r="C214" s="143" t="s">
        <v>614</v>
      </c>
      <c r="D214" s="143" t="s">
        <v>1093</v>
      </c>
      <c r="E214" s="143" t="s">
        <v>1093</v>
      </c>
      <c r="F214" s="143" t="s">
        <v>1092</v>
      </c>
      <c r="G214" s="143" t="s">
        <v>1091</v>
      </c>
      <c r="H214" s="148">
        <v>1</v>
      </c>
      <c r="I214" s="143" t="s">
        <v>1090</v>
      </c>
      <c r="J214" s="147"/>
      <c r="K214" s="146"/>
      <c r="L214" s="143"/>
      <c r="M214" s="144"/>
      <c r="N214" s="144"/>
      <c r="O214" s="145"/>
      <c r="P214" s="144"/>
      <c r="Q214" s="143"/>
      <c r="R214" s="143"/>
    </row>
    <row r="215" spans="1:18" ht="35.1" customHeight="1">
      <c r="A215" s="143">
        <v>208</v>
      </c>
      <c r="B215" s="143">
        <v>69</v>
      </c>
      <c r="C215" s="143" t="s">
        <v>614</v>
      </c>
      <c r="D215" s="143" t="s">
        <v>1093</v>
      </c>
      <c r="E215" s="143" t="s">
        <v>1093</v>
      </c>
      <c r="F215" s="143" t="s">
        <v>1101</v>
      </c>
      <c r="G215" s="147" t="s">
        <v>1201</v>
      </c>
      <c r="H215" s="148">
        <v>1</v>
      </c>
      <c r="I215" s="143" t="s">
        <v>1094</v>
      </c>
      <c r="J215" s="147"/>
      <c r="K215" s="146"/>
      <c r="L215" s="143"/>
      <c r="M215" s="144"/>
      <c r="N215" s="144"/>
      <c r="O215" s="145"/>
      <c r="P215" s="144"/>
      <c r="Q215" s="143"/>
      <c r="R215" s="143" t="s">
        <v>1197</v>
      </c>
    </row>
    <row r="216" spans="1:18" ht="35.1" customHeight="1">
      <c r="A216" s="143">
        <v>209</v>
      </c>
      <c r="B216" s="143">
        <v>69</v>
      </c>
      <c r="C216" s="143" t="s">
        <v>614</v>
      </c>
      <c r="D216" s="143" t="s">
        <v>1093</v>
      </c>
      <c r="E216" s="143" t="s">
        <v>1093</v>
      </c>
      <c r="F216" s="143" t="s">
        <v>1126</v>
      </c>
      <c r="G216" s="147" t="s">
        <v>1200</v>
      </c>
      <c r="H216" s="148">
        <v>1</v>
      </c>
      <c r="I216" s="143" t="s">
        <v>1094</v>
      </c>
      <c r="J216" s="147"/>
      <c r="K216" s="146"/>
      <c r="L216" s="143"/>
      <c r="M216" s="144"/>
      <c r="N216" s="144"/>
      <c r="O216" s="145"/>
      <c r="P216" s="144"/>
      <c r="Q216" s="143"/>
      <c r="R216" s="143"/>
    </row>
    <row r="217" spans="1:18" ht="35.1" customHeight="1">
      <c r="A217" s="143">
        <v>210</v>
      </c>
      <c r="B217" s="143">
        <v>69</v>
      </c>
      <c r="C217" s="143" t="s">
        <v>614</v>
      </c>
      <c r="D217" s="143" t="s">
        <v>1093</v>
      </c>
      <c r="E217" s="143" t="s">
        <v>1093</v>
      </c>
      <c r="F217" s="143" t="s">
        <v>1096</v>
      </c>
      <c r="G217" s="147" t="s">
        <v>1199</v>
      </c>
      <c r="H217" s="148">
        <v>1</v>
      </c>
      <c r="I217" s="143" t="s">
        <v>1094</v>
      </c>
      <c r="J217" s="147"/>
      <c r="K217" s="146"/>
      <c r="L217" s="143"/>
      <c r="M217" s="144"/>
      <c r="N217" s="144"/>
      <c r="O217" s="145"/>
      <c r="P217" s="144"/>
      <c r="Q217" s="143"/>
      <c r="R217" s="143"/>
    </row>
    <row r="218" spans="1:18" ht="35.1" customHeight="1">
      <c r="A218" s="143">
        <v>211</v>
      </c>
      <c r="B218" s="143">
        <v>70</v>
      </c>
      <c r="C218" s="143" t="s">
        <v>614</v>
      </c>
      <c r="D218" s="143" t="s">
        <v>1093</v>
      </c>
      <c r="E218" s="143" t="s">
        <v>1093</v>
      </c>
      <c r="F218" s="143" t="s">
        <v>1092</v>
      </c>
      <c r="G218" s="143" t="s">
        <v>1091</v>
      </c>
      <c r="H218" s="148">
        <v>1</v>
      </c>
      <c r="I218" s="143" t="s">
        <v>1090</v>
      </c>
      <c r="J218" s="147"/>
      <c r="K218" s="146"/>
      <c r="L218" s="143"/>
      <c r="M218" s="144"/>
      <c r="N218" s="144"/>
      <c r="O218" s="145"/>
      <c r="P218" s="144"/>
      <c r="Q218" s="143"/>
      <c r="R218" s="143"/>
    </row>
    <row r="219" spans="1:18" ht="35.1" customHeight="1">
      <c r="A219" s="143">
        <v>212</v>
      </c>
      <c r="B219" s="143">
        <v>70</v>
      </c>
      <c r="C219" s="143" t="s">
        <v>614</v>
      </c>
      <c r="D219" s="143" t="s">
        <v>1093</v>
      </c>
      <c r="E219" s="143" t="s">
        <v>1093</v>
      </c>
      <c r="F219" s="143" t="s">
        <v>1101</v>
      </c>
      <c r="G219" s="147" t="s">
        <v>1198</v>
      </c>
      <c r="H219" s="148">
        <v>1</v>
      </c>
      <c r="I219" s="143" t="s">
        <v>1094</v>
      </c>
      <c r="J219" s="147"/>
      <c r="K219" s="146"/>
      <c r="L219" s="143"/>
      <c r="M219" s="144"/>
      <c r="N219" s="144"/>
      <c r="O219" s="145"/>
      <c r="P219" s="144"/>
      <c r="Q219" s="143"/>
      <c r="R219" s="143" t="s">
        <v>1197</v>
      </c>
    </row>
    <row r="220" spans="1:18" ht="35.1" customHeight="1">
      <c r="A220" s="143">
        <v>213</v>
      </c>
      <c r="B220" s="143">
        <v>70</v>
      </c>
      <c r="C220" s="143" t="s">
        <v>614</v>
      </c>
      <c r="D220" s="143" t="s">
        <v>1093</v>
      </c>
      <c r="E220" s="143" t="s">
        <v>1093</v>
      </c>
      <c r="F220" s="143" t="s">
        <v>1126</v>
      </c>
      <c r="G220" s="147" t="s">
        <v>1196</v>
      </c>
      <c r="H220" s="148">
        <v>1</v>
      </c>
      <c r="I220" s="143" t="s">
        <v>1094</v>
      </c>
      <c r="J220" s="147"/>
      <c r="K220" s="146"/>
      <c r="L220" s="143"/>
      <c r="M220" s="144"/>
      <c r="N220" s="144"/>
      <c r="O220" s="145"/>
      <c r="P220" s="144"/>
      <c r="Q220" s="143"/>
      <c r="R220" s="143"/>
    </row>
    <row r="221" spans="1:18" ht="35.1" customHeight="1">
      <c r="A221" s="143">
        <v>214</v>
      </c>
      <c r="B221" s="143">
        <v>70</v>
      </c>
      <c r="C221" s="143" t="s">
        <v>614</v>
      </c>
      <c r="D221" s="143" t="s">
        <v>1093</v>
      </c>
      <c r="E221" s="143" t="s">
        <v>1093</v>
      </c>
      <c r="F221" s="143" t="s">
        <v>1096</v>
      </c>
      <c r="G221" s="147" t="s">
        <v>1195</v>
      </c>
      <c r="H221" s="148">
        <v>1</v>
      </c>
      <c r="I221" s="143" t="s">
        <v>1094</v>
      </c>
      <c r="J221" s="147"/>
      <c r="K221" s="146"/>
      <c r="L221" s="143"/>
      <c r="M221" s="144"/>
      <c r="N221" s="144"/>
      <c r="O221" s="145"/>
      <c r="P221" s="144"/>
      <c r="Q221" s="143"/>
      <c r="R221" s="143"/>
    </row>
    <row r="222" spans="1:18" ht="35.1" customHeight="1">
      <c r="A222" s="143">
        <v>215</v>
      </c>
      <c r="B222" s="143">
        <v>70</v>
      </c>
      <c r="C222" s="143" t="s">
        <v>614</v>
      </c>
      <c r="D222" s="143" t="s">
        <v>1093</v>
      </c>
      <c r="E222" s="143" t="s">
        <v>1093</v>
      </c>
      <c r="F222" s="143" t="s">
        <v>1106</v>
      </c>
      <c r="G222" s="147" t="s">
        <v>1178</v>
      </c>
      <c r="H222" s="148">
        <v>1</v>
      </c>
      <c r="I222" s="143" t="s">
        <v>608</v>
      </c>
      <c r="J222" s="147"/>
      <c r="K222" s="146"/>
      <c r="L222" s="143"/>
      <c r="M222" s="144"/>
      <c r="N222" s="144"/>
      <c r="O222" s="145"/>
      <c r="P222" s="144"/>
      <c r="Q222" s="143"/>
      <c r="R222" s="143"/>
    </row>
    <row r="223" spans="1:18" ht="35.1" customHeight="1">
      <c r="A223" s="143">
        <v>216</v>
      </c>
      <c r="B223" s="143">
        <v>70</v>
      </c>
      <c r="C223" s="143" t="s">
        <v>614</v>
      </c>
      <c r="D223" s="143" t="s">
        <v>1093</v>
      </c>
      <c r="E223" s="143" t="s">
        <v>1093</v>
      </c>
      <c r="F223" s="143" t="s">
        <v>1161</v>
      </c>
      <c r="G223" s="147" t="s">
        <v>1194</v>
      </c>
      <c r="H223" s="148">
        <v>2</v>
      </c>
      <c r="I223" s="143" t="s">
        <v>1094</v>
      </c>
      <c r="J223" s="147"/>
      <c r="K223" s="146"/>
      <c r="L223" s="143"/>
      <c r="M223" s="144"/>
      <c r="N223" s="144"/>
      <c r="O223" s="145"/>
      <c r="P223" s="144"/>
      <c r="Q223" s="143"/>
      <c r="R223" s="143"/>
    </row>
    <row r="224" spans="1:18" ht="35.1" customHeight="1">
      <c r="A224" s="143">
        <v>217</v>
      </c>
      <c r="B224" s="143">
        <v>70</v>
      </c>
      <c r="C224" s="143" t="s">
        <v>614</v>
      </c>
      <c r="D224" s="143" t="s">
        <v>1093</v>
      </c>
      <c r="E224" s="143" t="s">
        <v>1093</v>
      </c>
      <c r="F224" s="143" t="s">
        <v>1193</v>
      </c>
      <c r="G224" s="147" t="s">
        <v>1192</v>
      </c>
      <c r="H224" s="148">
        <v>1</v>
      </c>
      <c r="I224" s="143" t="s">
        <v>616</v>
      </c>
      <c r="J224" s="147"/>
      <c r="K224" s="146"/>
      <c r="L224" s="143"/>
      <c r="M224" s="144"/>
      <c r="N224" s="144"/>
      <c r="O224" s="145"/>
      <c r="P224" s="144"/>
      <c r="Q224" s="143"/>
      <c r="R224" s="143"/>
    </row>
    <row r="225" spans="1:18" ht="35.1" customHeight="1">
      <c r="A225" s="143">
        <v>218</v>
      </c>
      <c r="B225" s="143">
        <v>71</v>
      </c>
      <c r="C225" s="143" t="s">
        <v>614</v>
      </c>
      <c r="D225" s="143" t="s">
        <v>1093</v>
      </c>
      <c r="E225" s="143" t="s">
        <v>1093</v>
      </c>
      <c r="F225" s="143" t="s">
        <v>1092</v>
      </c>
      <c r="G225" s="143" t="s">
        <v>1091</v>
      </c>
      <c r="H225" s="148">
        <v>1</v>
      </c>
      <c r="I225" s="143" t="s">
        <v>1090</v>
      </c>
      <c r="J225" s="147"/>
      <c r="K225" s="146"/>
      <c r="L225" s="143"/>
      <c r="M225" s="144"/>
      <c r="N225" s="144"/>
      <c r="O225" s="145"/>
      <c r="P225" s="144"/>
      <c r="Q225" s="143"/>
      <c r="R225" s="143"/>
    </row>
    <row r="226" spans="1:18" ht="35.1" customHeight="1">
      <c r="A226" s="143">
        <v>219</v>
      </c>
      <c r="B226" s="143">
        <v>71</v>
      </c>
      <c r="C226" s="143" t="s">
        <v>614</v>
      </c>
      <c r="D226" s="143" t="s">
        <v>1093</v>
      </c>
      <c r="E226" s="143" t="s">
        <v>1093</v>
      </c>
      <c r="F226" s="143" t="s">
        <v>1101</v>
      </c>
      <c r="G226" s="147" t="s">
        <v>1191</v>
      </c>
      <c r="H226" s="148">
        <v>1</v>
      </c>
      <c r="I226" s="143" t="s">
        <v>1094</v>
      </c>
      <c r="J226" s="147"/>
      <c r="K226" s="146"/>
      <c r="L226" s="143"/>
      <c r="M226" s="144"/>
      <c r="N226" s="144"/>
      <c r="O226" s="145"/>
      <c r="P226" s="144"/>
      <c r="Q226" s="143"/>
      <c r="R226" s="143"/>
    </row>
    <row r="227" spans="1:18" ht="35.1" customHeight="1">
      <c r="A227" s="143">
        <v>220</v>
      </c>
      <c r="B227" s="143">
        <v>71</v>
      </c>
      <c r="C227" s="143" t="s">
        <v>614</v>
      </c>
      <c r="D227" s="143" t="s">
        <v>1093</v>
      </c>
      <c r="E227" s="143" t="s">
        <v>1093</v>
      </c>
      <c r="F227" s="143" t="s">
        <v>1096</v>
      </c>
      <c r="G227" s="147" t="s">
        <v>1190</v>
      </c>
      <c r="H227" s="148">
        <v>1</v>
      </c>
      <c r="I227" s="143" t="s">
        <v>1094</v>
      </c>
      <c r="J227" s="147"/>
      <c r="K227" s="146"/>
      <c r="L227" s="143"/>
      <c r="M227" s="144"/>
      <c r="N227" s="144"/>
      <c r="O227" s="145"/>
      <c r="P227" s="144"/>
      <c r="Q227" s="143"/>
      <c r="R227" s="143"/>
    </row>
    <row r="228" spans="1:18" ht="35.1" customHeight="1">
      <c r="A228" s="143">
        <v>221</v>
      </c>
      <c r="B228" s="143">
        <v>72</v>
      </c>
      <c r="C228" s="143" t="s">
        <v>614</v>
      </c>
      <c r="D228" s="143" t="s">
        <v>1093</v>
      </c>
      <c r="E228" s="143" t="s">
        <v>1093</v>
      </c>
      <c r="F228" s="143" t="s">
        <v>1092</v>
      </c>
      <c r="G228" s="143" t="s">
        <v>1091</v>
      </c>
      <c r="H228" s="148">
        <v>1</v>
      </c>
      <c r="I228" s="143" t="s">
        <v>1090</v>
      </c>
      <c r="J228" s="147"/>
      <c r="K228" s="146"/>
      <c r="L228" s="143"/>
      <c r="M228" s="144"/>
      <c r="N228" s="144"/>
      <c r="O228" s="145"/>
      <c r="P228" s="144"/>
      <c r="Q228" s="143"/>
      <c r="R228" s="143"/>
    </row>
    <row r="229" spans="1:18" ht="35.1" customHeight="1">
      <c r="A229" s="143">
        <v>222</v>
      </c>
      <c r="B229" s="143">
        <v>73</v>
      </c>
      <c r="C229" s="143" t="s">
        <v>614</v>
      </c>
      <c r="D229" s="143" t="s">
        <v>1166</v>
      </c>
      <c r="E229" s="143" t="s">
        <v>1166</v>
      </c>
      <c r="F229" s="143" t="s">
        <v>1092</v>
      </c>
      <c r="G229" s="143" t="s">
        <v>1091</v>
      </c>
      <c r="H229" s="148">
        <v>1</v>
      </c>
      <c r="I229" s="143" t="s">
        <v>1090</v>
      </c>
      <c r="J229" s="147"/>
      <c r="K229" s="146"/>
      <c r="L229" s="143"/>
      <c r="M229" s="144"/>
      <c r="N229" s="144"/>
      <c r="O229" s="145"/>
      <c r="P229" s="144"/>
      <c r="Q229" s="143"/>
      <c r="R229" s="143"/>
    </row>
    <row r="230" spans="1:18" ht="35.1" customHeight="1">
      <c r="A230" s="143">
        <v>223</v>
      </c>
      <c r="B230" s="143">
        <v>73</v>
      </c>
      <c r="C230" s="143" t="s">
        <v>614</v>
      </c>
      <c r="D230" s="143" t="s">
        <v>1166</v>
      </c>
      <c r="E230" s="143" t="s">
        <v>1166</v>
      </c>
      <c r="F230" s="143" t="s">
        <v>1101</v>
      </c>
      <c r="G230" s="147" t="s">
        <v>1189</v>
      </c>
      <c r="H230" s="148">
        <v>1</v>
      </c>
      <c r="I230" s="143" t="s">
        <v>1094</v>
      </c>
      <c r="J230" s="147"/>
      <c r="K230" s="146"/>
      <c r="L230" s="143"/>
      <c r="M230" s="144"/>
      <c r="N230" s="144"/>
      <c r="O230" s="145"/>
      <c r="P230" s="144"/>
      <c r="Q230" s="143"/>
      <c r="R230" s="143" t="s">
        <v>1188</v>
      </c>
    </row>
    <row r="231" spans="1:18" ht="35.1" customHeight="1">
      <c r="A231" s="143">
        <v>224</v>
      </c>
      <c r="B231" s="143">
        <v>73</v>
      </c>
      <c r="C231" s="143" t="s">
        <v>614</v>
      </c>
      <c r="D231" s="143" t="s">
        <v>1166</v>
      </c>
      <c r="E231" s="143" t="s">
        <v>1166</v>
      </c>
      <c r="F231" s="143" t="s">
        <v>1126</v>
      </c>
      <c r="G231" s="147" t="s">
        <v>1186</v>
      </c>
      <c r="H231" s="148">
        <v>1</v>
      </c>
      <c r="I231" s="143" t="s">
        <v>1094</v>
      </c>
      <c r="J231" s="147"/>
      <c r="K231" s="146"/>
      <c r="L231" s="143"/>
      <c r="M231" s="144"/>
      <c r="N231" s="144"/>
      <c r="O231" s="145"/>
      <c r="P231" s="144"/>
      <c r="Q231" s="143"/>
      <c r="R231" s="143"/>
    </row>
    <row r="232" spans="1:18" ht="35.1" customHeight="1">
      <c r="A232" s="143">
        <v>225</v>
      </c>
      <c r="B232" s="143">
        <v>73</v>
      </c>
      <c r="C232" s="143" t="s">
        <v>614</v>
      </c>
      <c r="D232" s="143" t="s">
        <v>1166</v>
      </c>
      <c r="E232" s="143" t="s">
        <v>1166</v>
      </c>
      <c r="F232" s="143" t="s">
        <v>1098</v>
      </c>
      <c r="G232" s="147" t="s">
        <v>1185</v>
      </c>
      <c r="H232" s="148">
        <v>1</v>
      </c>
      <c r="I232" s="143" t="s">
        <v>1094</v>
      </c>
      <c r="J232" s="147"/>
      <c r="K232" s="146"/>
      <c r="L232" s="143"/>
      <c r="M232" s="144"/>
      <c r="N232" s="144"/>
      <c r="O232" s="145"/>
      <c r="P232" s="144"/>
      <c r="Q232" s="143"/>
      <c r="R232" s="143"/>
    </row>
    <row r="233" spans="1:18" ht="35.1" customHeight="1">
      <c r="A233" s="143">
        <v>226</v>
      </c>
      <c r="B233" s="143">
        <v>73</v>
      </c>
      <c r="C233" s="143" t="s">
        <v>614</v>
      </c>
      <c r="D233" s="143" t="s">
        <v>1166</v>
      </c>
      <c r="E233" s="143" t="s">
        <v>1166</v>
      </c>
      <c r="F233" s="143" t="s">
        <v>1155</v>
      </c>
      <c r="G233" s="147" t="s">
        <v>1168</v>
      </c>
      <c r="H233" s="148">
        <v>2</v>
      </c>
      <c r="I233" s="143" t="s">
        <v>1094</v>
      </c>
      <c r="J233" s="147"/>
      <c r="K233" s="146"/>
      <c r="L233" s="143"/>
      <c r="M233" s="144"/>
      <c r="N233" s="144"/>
      <c r="O233" s="145"/>
      <c r="P233" s="144"/>
      <c r="Q233" s="143"/>
      <c r="R233" s="143"/>
    </row>
    <row r="234" spans="1:18" ht="35.1" customHeight="1">
      <c r="A234" s="143">
        <v>227</v>
      </c>
      <c r="B234" s="143">
        <v>73</v>
      </c>
      <c r="C234" s="143" t="s">
        <v>614</v>
      </c>
      <c r="D234" s="143" t="s">
        <v>1166</v>
      </c>
      <c r="E234" s="143" t="s">
        <v>1166</v>
      </c>
      <c r="F234" s="143" t="s">
        <v>1096</v>
      </c>
      <c r="G234" s="147" t="s">
        <v>1187</v>
      </c>
      <c r="H234" s="148">
        <v>1</v>
      </c>
      <c r="I234" s="143" t="s">
        <v>1094</v>
      </c>
      <c r="J234" s="147"/>
      <c r="K234" s="146"/>
      <c r="L234" s="143"/>
      <c r="M234" s="144"/>
      <c r="N234" s="144"/>
      <c r="O234" s="145"/>
      <c r="P234" s="144"/>
      <c r="Q234" s="143"/>
      <c r="R234" s="143"/>
    </row>
    <row r="235" spans="1:18" ht="35.1" customHeight="1">
      <c r="A235" s="143">
        <v>228</v>
      </c>
      <c r="B235" s="143">
        <v>73</v>
      </c>
      <c r="C235" s="143" t="s">
        <v>614</v>
      </c>
      <c r="D235" s="143" t="s">
        <v>1166</v>
      </c>
      <c r="E235" s="143" t="s">
        <v>1166</v>
      </c>
      <c r="F235" s="143" t="s">
        <v>1161</v>
      </c>
      <c r="G235" s="147" t="s">
        <v>1160</v>
      </c>
      <c r="H235" s="148">
        <v>2</v>
      </c>
      <c r="I235" s="143" t="s">
        <v>1094</v>
      </c>
      <c r="J235" s="147"/>
      <c r="K235" s="146"/>
      <c r="L235" s="143"/>
      <c r="M235" s="144"/>
      <c r="N235" s="144"/>
      <c r="O235" s="145"/>
      <c r="P235" s="144"/>
      <c r="Q235" s="143"/>
      <c r="R235" s="143"/>
    </row>
    <row r="236" spans="1:18" ht="35.1" customHeight="1">
      <c r="A236" s="143">
        <v>229</v>
      </c>
      <c r="B236" s="143">
        <v>74</v>
      </c>
      <c r="C236" s="143" t="s">
        <v>614</v>
      </c>
      <c r="D236" s="143" t="s">
        <v>1166</v>
      </c>
      <c r="E236" s="143" t="s">
        <v>1166</v>
      </c>
      <c r="F236" s="143" t="s">
        <v>1092</v>
      </c>
      <c r="G236" s="143" t="s">
        <v>1091</v>
      </c>
      <c r="H236" s="148">
        <v>1</v>
      </c>
      <c r="I236" s="143" t="s">
        <v>1090</v>
      </c>
      <c r="J236" s="147"/>
      <c r="K236" s="146"/>
      <c r="L236" s="143"/>
      <c r="M236" s="144"/>
      <c r="N236" s="144"/>
      <c r="O236" s="145"/>
      <c r="P236" s="144"/>
      <c r="Q236" s="143"/>
      <c r="R236" s="143"/>
    </row>
    <row r="237" spans="1:18" ht="35.1" customHeight="1">
      <c r="A237" s="143">
        <v>230</v>
      </c>
      <c r="B237" s="143">
        <v>74</v>
      </c>
      <c r="C237" s="143" t="s">
        <v>614</v>
      </c>
      <c r="D237" s="143" t="s">
        <v>1166</v>
      </c>
      <c r="E237" s="143" t="s">
        <v>1166</v>
      </c>
      <c r="F237" s="143" t="s">
        <v>1126</v>
      </c>
      <c r="G237" s="147" t="s">
        <v>1186</v>
      </c>
      <c r="H237" s="148">
        <v>1</v>
      </c>
      <c r="I237" s="143" t="s">
        <v>1094</v>
      </c>
      <c r="J237" s="147"/>
      <c r="K237" s="146"/>
      <c r="L237" s="143"/>
      <c r="M237" s="144"/>
      <c r="N237" s="144"/>
      <c r="O237" s="145"/>
      <c r="P237" s="144"/>
      <c r="Q237" s="143"/>
      <c r="R237" s="143"/>
    </row>
    <row r="238" spans="1:18" ht="35.1" customHeight="1">
      <c r="A238" s="143">
        <v>231</v>
      </c>
      <c r="B238" s="143">
        <v>74</v>
      </c>
      <c r="C238" s="143" t="s">
        <v>614</v>
      </c>
      <c r="D238" s="143" t="s">
        <v>1166</v>
      </c>
      <c r="E238" s="143" t="s">
        <v>1166</v>
      </c>
      <c r="F238" s="143" t="s">
        <v>1098</v>
      </c>
      <c r="G238" s="147" t="s">
        <v>1185</v>
      </c>
      <c r="H238" s="148">
        <v>1</v>
      </c>
      <c r="I238" s="143" t="s">
        <v>1094</v>
      </c>
      <c r="J238" s="147"/>
      <c r="K238" s="146"/>
      <c r="L238" s="143"/>
      <c r="M238" s="144"/>
      <c r="N238" s="144"/>
      <c r="O238" s="145"/>
      <c r="P238" s="144"/>
      <c r="Q238" s="143"/>
      <c r="R238" s="143"/>
    </row>
    <row r="239" spans="1:18" ht="35.1" customHeight="1">
      <c r="A239" s="143">
        <v>232</v>
      </c>
      <c r="B239" s="143">
        <v>74</v>
      </c>
      <c r="C239" s="143" t="s">
        <v>614</v>
      </c>
      <c r="D239" s="143" t="s">
        <v>1166</v>
      </c>
      <c r="E239" s="143" t="s">
        <v>1166</v>
      </c>
      <c r="F239" s="143" t="s">
        <v>1096</v>
      </c>
      <c r="G239" s="147" t="s">
        <v>1184</v>
      </c>
      <c r="H239" s="148">
        <v>1</v>
      </c>
      <c r="I239" s="143" t="s">
        <v>1094</v>
      </c>
      <c r="J239" s="147"/>
      <c r="K239" s="146"/>
      <c r="L239" s="143"/>
      <c r="M239" s="144"/>
      <c r="N239" s="144"/>
      <c r="O239" s="145"/>
      <c r="P239" s="144"/>
      <c r="Q239" s="143"/>
      <c r="R239" s="143"/>
    </row>
    <row r="240" spans="1:18" ht="35.1" customHeight="1">
      <c r="A240" s="143">
        <v>233</v>
      </c>
      <c r="B240" s="143">
        <v>75</v>
      </c>
      <c r="C240" s="143" t="s">
        <v>614</v>
      </c>
      <c r="D240" s="143" t="s">
        <v>1166</v>
      </c>
      <c r="E240" s="143" t="s">
        <v>1166</v>
      </c>
      <c r="F240" s="143" t="s">
        <v>1092</v>
      </c>
      <c r="G240" s="143" t="s">
        <v>1091</v>
      </c>
      <c r="H240" s="148">
        <v>1</v>
      </c>
      <c r="I240" s="143" t="s">
        <v>1090</v>
      </c>
      <c r="J240" s="147"/>
      <c r="K240" s="146"/>
      <c r="L240" s="143"/>
      <c r="M240" s="144"/>
      <c r="N240" s="144"/>
      <c r="O240" s="145"/>
      <c r="P240" s="144"/>
      <c r="Q240" s="143"/>
      <c r="R240" s="143"/>
    </row>
    <row r="241" spans="1:18" ht="35.1" customHeight="1">
      <c r="A241" s="143">
        <v>234</v>
      </c>
      <c r="B241" s="143">
        <v>76</v>
      </c>
      <c r="C241" s="143" t="s">
        <v>614</v>
      </c>
      <c r="D241" s="143" t="s">
        <v>1166</v>
      </c>
      <c r="E241" s="143" t="s">
        <v>1166</v>
      </c>
      <c r="F241" s="143" t="s">
        <v>1092</v>
      </c>
      <c r="G241" s="143" t="s">
        <v>1091</v>
      </c>
      <c r="H241" s="148">
        <v>1</v>
      </c>
      <c r="I241" s="143" t="s">
        <v>1090</v>
      </c>
      <c r="J241" s="147"/>
      <c r="K241" s="146"/>
      <c r="L241" s="143"/>
      <c r="M241" s="144"/>
      <c r="N241" s="144"/>
      <c r="O241" s="145"/>
      <c r="P241" s="144"/>
      <c r="Q241" s="143"/>
      <c r="R241" s="143"/>
    </row>
    <row r="242" spans="1:18" ht="35.1" customHeight="1">
      <c r="A242" s="143">
        <v>235</v>
      </c>
      <c r="B242" s="143">
        <v>76</v>
      </c>
      <c r="C242" s="143" t="s">
        <v>614</v>
      </c>
      <c r="D242" s="143" t="s">
        <v>1166</v>
      </c>
      <c r="E242" s="143" t="s">
        <v>1166</v>
      </c>
      <c r="F242" s="143" t="s">
        <v>1101</v>
      </c>
      <c r="G242" s="147" t="s">
        <v>1183</v>
      </c>
      <c r="H242" s="148">
        <v>1</v>
      </c>
      <c r="I242" s="143" t="s">
        <v>1094</v>
      </c>
      <c r="J242" s="147"/>
      <c r="K242" s="146"/>
      <c r="L242" s="143"/>
      <c r="M242" s="144"/>
      <c r="N242" s="144"/>
      <c r="O242" s="145"/>
      <c r="P242" s="144"/>
      <c r="Q242" s="143"/>
      <c r="R242" s="143" t="s">
        <v>1182</v>
      </c>
    </row>
    <row r="243" spans="1:18" ht="35.1" customHeight="1">
      <c r="A243" s="143">
        <v>236</v>
      </c>
      <c r="B243" s="143">
        <v>76</v>
      </c>
      <c r="C243" s="143" t="s">
        <v>614</v>
      </c>
      <c r="D243" s="143" t="s">
        <v>1166</v>
      </c>
      <c r="E243" s="143" t="s">
        <v>1166</v>
      </c>
      <c r="F243" s="143" t="s">
        <v>1126</v>
      </c>
      <c r="G243" s="147" t="s">
        <v>1181</v>
      </c>
      <c r="H243" s="148">
        <v>1</v>
      </c>
      <c r="I243" s="143" t="s">
        <v>1094</v>
      </c>
      <c r="J243" s="147"/>
      <c r="K243" s="146"/>
      <c r="L243" s="143"/>
      <c r="M243" s="144"/>
      <c r="N243" s="144"/>
      <c r="O243" s="145"/>
      <c r="P243" s="144"/>
      <c r="Q243" s="143"/>
      <c r="R243" s="143"/>
    </row>
    <row r="244" spans="1:18" ht="35.1" customHeight="1">
      <c r="A244" s="143">
        <v>237</v>
      </c>
      <c r="B244" s="143">
        <v>76</v>
      </c>
      <c r="C244" s="143" t="s">
        <v>614</v>
      </c>
      <c r="D244" s="143" t="s">
        <v>1166</v>
      </c>
      <c r="E244" s="143" t="s">
        <v>1166</v>
      </c>
      <c r="F244" s="143" t="s">
        <v>1098</v>
      </c>
      <c r="G244" s="147" t="s">
        <v>1180</v>
      </c>
      <c r="H244" s="148">
        <v>1</v>
      </c>
      <c r="I244" s="143" t="s">
        <v>1094</v>
      </c>
      <c r="J244" s="147"/>
      <c r="K244" s="146"/>
      <c r="L244" s="143"/>
      <c r="M244" s="144"/>
      <c r="N244" s="144"/>
      <c r="O244" s="145"/>
      <c r="P244" s="144"/>
      <c r="Q244" s="143"/>
      <c r="R244" s="143"/>
    </row>
    <row r="245" spans="1:18" ht="35.1" customHeight="1">
      <c r="A245" s="143">
        <v>238</v>
      </c>
      <c r="B245" s="143">
        <v>76</v>
      </c>
      <c r="C245" s="143" t="s">
        <v>614</v>
      </c>
      <c r="D245" s="143" t="s">
        <v>1166</v>
      </c>
      <c r="E245" s="143" t="s">
        <v>1166</v>
      </c>
      <c r="F245" s="143" t="s">
        <v>1155</v>
      </c>
      <c r="G245" s="147" t="s">
        <v>1168</v>
      </c>
      <c r="H245" s="148">
        <v>2</v>
      </c>
      <c r="I245" s="143" t="s">
        <v>1094</v>
      </c>
      <c r="J245" s="147"/>
      <c r="K245" s="146"/>
      <c r="L245" s="143"/>
      <c r="M245" s="144"/>
      <c r="N245" s="144"/>
      <c r="O245" s="145"/>
      <c r="P245" s="144"/>
      <c r="Q245" s="143"/>
      <c r="R245" s="143"/>
    </row>
    <row r="246" spans="1:18" ht="35.1" customHeight="1">
      <c r="A246" s="143">
        <v>239</v>
      </c>
      <c r="B246" s="143">
        <v>76</v>
      </c>
      <c r="C246" s="143" t="s">
        <v>614</v>
      </c>
      <c r="D246" s="143" t="s">
        <v>1166</v>
      </c>
      <c r="E246" s="143" t="s">
        <v>1166</v>
      </c>
      <c r="F246" s="143" t="s">
        <v>1096</v>
      </c>
      <c r="G246" s="147" t="s">
        <v>1179</v>
      </c>
      <c r="H246" s="148">
        <v>1</v>
      </c>
      <c r="I246" s="143" t="s">
        <v>1094</v>
      </c>
      <c r="J246" s="147"/>
      <c r="K246" s="146"/>
      <c r="L246" s="143"/>
      <c r="M246" s="144"/>
      <c r="N246" s="144"/>
      <c r="O246" s="145"/>
      <c r="P246" s="144"/>
      <c r="Q246" s="143"/>
      <c r="R246" s="143"/>
    </row>
    <row r="247" spans="1:18" ht="35.1" customHeight="1">
      <c r="A247" s="143">
        <v>240</v>
      </c>
      <c r="B247" s="143">
        <v>76</v>
      </c>
      <c r="C247" s="143" t="s">
        <v>614</v>
      </c>
      <c r="D247" s="143" t="s">
        <v>1166</v>
      </c>
      <c r="E247" s="143" t="s">
        <v>1166</v>
      </c>
      <c r="F247" s="143" t="s">
        <v>1106</v>
      </c>
      <c r="G247" s="147" t="s">
        <v>1178</v>
      </c>
      <c r="H247" s="148">
        <v>1</v>
      </c>
      <c r="I247" s="143" t="s">
        <v>608</v>
      </c>
      <c r="J247" s="147"/>
      <c r="K247" s="146"/>
      <c r="L247" s="143"/>
      <c r="M247" s="144"/>
      <c r="N247" s="144"/>
      <c r="O247" s="145"/>
      <c r="P247" s="144"/>
      <c r="Q247" s="143"/>
      <c r="R247" s="143"/>
    </row>
    <row r="248" spans="1:18" ht="35.1" customHeight="1">
      <c r="A248" s="143">
        <v>241</v>
      </c>
      <c r="B248" s="143">
        <v>76</v>
      </c>
      <c r="C248" s="143" t="s">
        <v>614</v>
      </c>
      <c r="D248" s="143" t="s">
        <v>1166</v>
      </c>
      <c r="E248" s="143" t="s">
        <v>1166</v>
      </c>
      <c r="F248" s="143" t="s">
        <v>1161</v>
      </c>
      <c r="G248" s="147" t="s">
        <v>1177</v>
      </c>
      <c r="H248" s="148">
        <v>2</v>
      </c>
      <c r="I248" s="143" t="s">
        <v>1094</v>
      </c>
      <c r="J248" s="147"/>
      <c r="K248" s="146"/>
      <c r="L248" s="143"/>
      <c r="M248" s="144"/>
      <c r="N248" s="144"/>
      <c r="O248" s="145"/>
      <c r="P248" s="144"/>
      <c r="Q248" s="143"/>
      <c r="R248" s="143"/>
    </row>
    <row r="249" spans="1:18" ht="35.1" customHeight="1">
      <c r="A249" s="143">
        <v>242</v>
      </c>
      <c r="B249" s="143">
        <v>77</v>
      </c>
      <c r="C249" s="143" t="s">
        <v>614</v>
      </c>
      <c r="D249" s="143" t="s">
        <v>1166</v>
      </c>
      <c r="E249" s="143" t="s">
        <v>1166</v>
      </c>
      <c r="F249" s="143" t="s">
        <v>1092</v>
      </c>
      <c r="G249" s="143" t="s">
        <v>1091</v>
      </c>
      <c r="H249" s="148">
        <v>1</v>
      </c>
      <c r="I249" s="143" t="s">
        <v>1090</v>
      </c>
      <c r="J249" s="147"/>
      <c r="K249" s="146"/>
      <c r="L249" s="143"/>
      <c r="M249" s="144"/>
      <c r="N249" s="144"/>
      <c r="O249" s="145"/>
      <c r="P249" s="144"/>
      <c r="Q249" s="143"/>
      <c r="R249" s="143"/>
    </row>
    <row r="250" spans="1:18" ht="35.1" customHeight="1">
      <c r="A250" s="143">
        <v>243</v>
      </c>
      <c r="B250" s="143">
        <v>78</v>
      </c>
      <c r="C250" s="143" t="s">
        <v>614</v>
      </c>
      <c r="D250" s="143" t="s">
        <v>1166</v>
      </c>
      <c r="E250" s="143" t="s">
        <v>1166</v>
      </c>
      <c r="F250" s="143" t="s">
        <v>1092</v>
      </c>
      <c r="G250" s="143" t="s">
        <v>1091</v>
      </c>
      <c r="H250" s="148">
        <v>1</v>
      </c>
      <c r="I250" s="143" t="s">
        <v>1090</v>
      </c>
      <c r="J250" s="147"/>
      <c r="K250" s="146"/>
      <c r="L250" s="143"/>
      <c r="M250" s="144"/>
      <c r="N250" s="144"/>
      <c r="O250" s="145"/>
      <c r="P250" s="144"/>
      <c r="Q250" s="143"/>
      <c r="R250" s="143"/>
    </row>
    <row r="251" spans="1:18" ht="35.1" customHeight="1">
      <c r="A251" s="143">
        <v>244</v>
      </c>
      <c r="B251" s="143">
        <v>79</v>
      </c>
      <c r="C251" s="143" t="s">
        <v>614</v>
      </c>
      <c r="D251" s="143" t="s">
        <v>1166</v>
      </c>
      <c r="E251" s="143" t="s">
        <v>1166</v>
      </c>
      <c r="F251" s="143" t="s">
        <v>1092</v>
      </c>
      <c r="G251" s="143" t="s">
        <v>1091</v>
      </c>
      <c r="H251" s="148">
        <v>1</v>
      </c>
      <c r="I251" s="143" t="s">
        <v>1090</v>
      </c>
      <c r="J251" s="147"/>
      <c r="K251" s="146"/>
      <c r="L251" s="143"/>
      <c r="M251" s="144"/>
      <c r="N251" s="144"/>
      <c r="O251" s="145"/>
      <c r="P251" s="144"/>
      <c r="Q251" s="143"/>
      <c r="R251" s="143"/>
    </row>
    <row r="252" spans="1:18" ht="35.1" customHeight="1">
      <c r="A252" s="143">
        <v>245</v>
      </c>
      <c r="B252" s="143">
        <v>80</v>
      </c>
      <c r="C252" s="143" t="s">
        <v>614</v>
      </c>
      <c r="D252" s="143" t="s">
        <v>1166</v>
      </c>
      <c r="E252" s="143" t="s">
        <v>1166</v>
      </c>
      <c r="F252" s="143" t="s">
        <v>1092</v>
      </c>
      <c r="G252" s="143" t="s">
        <v>1091</v>
      </c>
      <c r="H252" s="148">
        <v>1</v>
      </c>
      <c r="I252" s="143" t="s">
        <v>1090</v>
      </c>
      <c r="J252" s="147"/>
      <c r="K252" s="146"/>
      <c r="L252" s="143"/>
      <c r="M252" s="144"/>
      <c r="N252" s="144"/>
      <c r="O252" s="145"/>
      <c r="P252" s="144"/>
      <c r="Q252" s="143"/>
      <c r="R252" s="143"/>
    </row>
    <row r="253" spans="1:18" ht="35.1" customHeight="1">
      <c r="A253" s="143">
        <v>246</v>
      </c>
      <c r="B253" s="143">
        <v>81</v>
      </c>
      <c r="C253" s="143" t="s">
        <v>614</v>
      </c>
      <c r="D253" s="143" t="s">
        <v>1166</v>
      </c>
      <c r="E253" s="143" t="s">
        <v>1166</v>
      </c>
      <c r="F253" s="143" t="s">
        <v>1092</v>
      </c>
      <c r="G253" s="143" t="s">
        <v>1091</v>
      </c>
      <c r="H253" s="148">
        <v>1</v>
      </c>
      <c r="I253" s="143" t="s">
        <v>1090</v>
      </c>
      <c r="J253" s="147"/>
      <c r="K253" s="146"/>
      <c r="L253" s="143"/>
      <c r="M253" s="144"/>
      <c r="N253" s="144"/>
      <c r="O253" s="145"/>
      <c r="P253" s="144"/>
      <c r="Q253" s="143"/>
      <c r="R253" s="143"/>
    </row>
    <row r="254" spans="1:18" ht="35.1" customHeight="1">
      <c r="A254" s="143">
        <v>247</v>
      </c>
      <c r="B254" s="143">
        <v>82</v>
      </c>
      <c r="C254" s="143" t="s">
        <v>614</v>
      </c>
      <c r="D254" s="143" t="s">
        <v>1166</v>
      </c>
      <c r="E254" s="143" t="s">
        <v>1166</v>
      </c>
      <c r="F254" s="143" t="s">
        <v>1092</v>
      </c>
      <c r="G254" s="143" t="s">
        <v>1091</v>
      </c>
      <c r="H254" s="148">
        <v>1</v>
      </c>
      <c r="I254" s="143" t="s">
        <v>1090</v>
      </c>
      <c r="J254" s="147"/>
      <c r="K254" s="146"/>
      <c r="L254" s="143"/>
      <c r="M254" s="144"/>
      <c r="N254" s="144"/>
      <c r="O254" s="145"/>
      <c r="P254" s="144"/>
      <c r="Q254" s="143"/>
      <c r="R254" s="143"/>
    </row>
    <row r="255" spans="1:18" ht="35.1" customHeight="1">
      <c r="A255" s="143">
        <v>248</v>
      </c>
      <c r="B255" s="143">
        <v>82</v>
      </c>
      <c r="C255" s="143" t="s">
        <v>614</v>
      </c>
      <c r="D255" s="143" t="s">
        <v>1166</v>
      </c>
      <c r="E255" s="143" t="s">
        <v>1166</v>
      </c>
      <c r="F255" s="143" t="s">
        <v>1101</v>
      </c>
      <c r="G255" s="147" t="s">
        <v>1176</v>
      </c>
      <c r="H255" s="148">
        <v>1</v>
      </c>
      <c r="I255" s="143" t="s">
        <v>1094</v>
      </c>
      <c r="J255" s="147"/>
      <c r="K255" s="146"/>
      <c r="L255" s="143"/>
      <c r="M255" s="144"/>
      <c r="N255" s="144"/>
      <c r="O255" s="145"/>
      <c r="P255" s="144"/>
      <c r="Q255" s="143"/>
      <c r="R255" s="143" t="s">
        <v>1175</v>
      </c>
    </row>
    <row r="256" spans="1:18" ht="35.1" customHeight="1">
      <c r="A256" s="143">
        <v>249</v>
      </c>
      <c r="B256" s="143">
        <v>82</v>
      </c>
      <c r="C256" s="143" t="s">
        <v>614</v>
      </c>
      <c r="D256" s="143" t="s">
        <v>1166</v>
      </c>
      <c r="E256" s="143" t="s">
        <v>1166</v>
      </c>
      <c r="F256" s="143" t="s">
        <v>1126</v>
      </c>
      <c r="G256" s="147" t="s">
        <v>1174</v>
      </c>
      <c r="H256" s="148">
        <v>1</v>
      </c>
      <c r="I256" s="143" t="s">
        <v>1094</v>
      </c>
      <c r="J256" s="147"/>
      <c r="K256" s="146"/>
      <c r="L256" s="143"/>
      <c r="M256" s="144"/>
      <c r="N256" s="144"/>
      <c r="O256" s="145"/>
      <c r="P256" s="144"/>
      <c r="Q256" s="143"/>
      <c r="R256" s="143"/>
    </row>
    <row r="257" spans="1:18" ht="35.1" customHeight="1">
      <c r="A257" s="143">
        <v>250</v>
      </c>
      <c r="B257" s="143">
        <v>82</v>
      </c>
      <c r="C257" s="143" t="s">
        <v>614</v>
      </c>
      <c r="D257" s="143" t="s">
        <v>1166</v>
      </c>
      <c r="E257" s="143" t="s">
        <v>1166</v>
      </c>
      <c r="F257" s="143" t="s">
        <v>1098</v>
      </c>
      <c r="G257" s="147" t="s">
        <v>1173</v>
      </c>
      <c r="H257" s="148">
        <v>1</v>
      </c>
      <c r="I257" s="143" t="s">
        <v>1094</v>
      </c>
      <c r="J257" s="147"/>
      <c r="K257" s="146"/>
      <c r="L257" s="143"/>
      <c r="M257" s="144"/>
      <c r="N257" s="144"/>
      <c r="O257" s="145"/>
      <c r="P257" s="144"/>
      <c r="Q257" s="143"/>
      <c r="R257" s="143"/>
    </row>
    <row r="258" spans="1:18" ht="35.1" customHeight="1">
      <c r="A258" s="143">
        <v>251</v>
      </c>
      <c r="B258" s="143">
        <v>82</v>
      </c>
      <c r="C258" s="143" t="s">
        <v>614</v>
      </c>
      <c r="D258" s="143" t="s">
        <v>1166</v>
      </c>
      <c r="E258" s="143" t="s">
        <v>1166</v>
      </c>
      <c r="F258" s="143" t="s">
        <v>1155</v>
      </c>
      <c r="G258" s="147" t="s">
        <v>1168</v>
      </c>
      <c r="H258" s="148">
        <v>2</v>
      </c>
      <c r="I258" s="143" t="s">
        <v>1094</v>
      </c>
      <c r="J258" s="147"/>
      <c r="K258" s="146"/>
      <c r="L258" s="143"/>
      <c r="M258" s="144"/>
      <c r="N258" s="144"/>
      <c r="O258" s="145"/>
      <c r="P258" s="144"/>
      <c r="Q258" s="143"/>
      <c r="R258" s="143"/>
    </row>
    <row r="259" spans="1:18" ht="35.1" customHeight="1">
      <c r="A259" s="143">
        <v>252</v>
      </c>
      <c r="B259" s="143">
        <v>82</v>
      </c>
      <c r="C259" s="143" t="s">
        <v>614</v>
      </c>
      <c r="D259" s="143" t="s">
        <v>1166</v>
      </c>
      <c r="E259" s="143" t="s">
        <v>1166</v>
      </c>
      <c r="F259" s="143" t="s">
        <v>1106</v>
      </c>
      <c r="G259" s="147" t="s">
        <v>1172</v>
      </c>
      <c r="H259" s="148">
        <v>1</v>
      </c>
      <c r="I259" s="143" t="s">
        <v>608</v>
      </c>
      <c r="J259" s="147"/>
      <c r="K259" s="146"/>
      <c r="L259" s="143"/>
      <c r="M259" s="144"/>
      <c r="N259" s="144"/>
      <c r="O259" s="145"/>
      <c r="P259" s="144"/>
      <c r="Q259" s="143"/>
      <c r="R259" s="143"/>
    </row>
    <row r="260" spans="1:18" ht="35.1" customHeight="1">
      <c r="A260" s="143">
        <v>253</v>
      </c>
      <c r="B260" s="143">
        <v>82</v>
      </c>
      <c r="C260" s="143" t="s">
        <v>614</v>
      </c>
      <c r="D260" s="143" t="s">
        <v>1166</v>
      </c>
      <c r="E260" s="143" t="s">
        <v>1166</v>
      </c>
      <c r="F260" s="143" t="s">
        <v>921</v>
      </c>
      <c r="G260" s="147" t="s">
        <v>1171</v>
      </c>
      <c r="H260" s="148">
        <v>2</v>
      </c>
      <c r="I260" s="143" t="s">
        <v>616</v>
      </c>
      <c r="J260" s="147"/>
      <c r="K260" s="146"/>
      <c r="L260" s="143"/>
      <c r="M260" s="144"/>
      <c r="N260" s="144"/>
      <c r="O260" s="145"/>
      <c r="P260" s="144"/>
      <c r="Q260" s="143"/>
      <c r="R260" s="143"/>
    </row>
    <row r="261" spans="1:18" ht="35.1" customHeight="1">
      <c r="A261" s="143">
        <v>254</v>
      </c>
      <c r="B261" s="143">
        <v>83</v>
      </c>
      <c r="C261" s="143" t="s">
        <v>614</v>
      </c>
      <c r="D261" s="143" t="s">
        <v>1166</v>
      </c>
      <c r="E261" s="143" t="s">
        <v>1166</v>
      </c>
      <c r="F261" s="143" t="s">
        <v>1092</v>
      </c>
      <c r="G261" s="143" t="s">
        <v>1091</v>
      </c>
      <c r="H261" s="148">
        <v>1</v>
      </c>
      <c r="I261" s="143" t="s">
        <v>1090</v>
      </c>
      <c r="J261" s="147"/>
      <c r="K261" s="146"/>
      <c r="L261" s="143"/>
      <c r="M261" s="144"/>
      <c r="N261" s="144"/>
      <c r="O261" s="145"/>
      <c r="P261" s="144"/>
      <c r="Q261" s="143"/>
      <c r="R261" s="143"/>
    </row>
    <row r="262" spans="1:18" ht="35.1" customHeight="1">
      <c r="A262" s="143">
        <v>255</v>
      </c>
      <c r="B262" s="143">
        <v>83</v>
      </c>
      <c r="C262" s="143" t="s">
        <v>614</v>
      </c>
      <c r="D262" s="143" t="s">
        <v>1166</v>
      </c>
      <c r="E262" s="143" t="s">
        <v>1166</v>
      </c>
      <c r="F262" s="143" t="s">
        <v>1101</v>
      </c>
      <c r="G262" s="147" t="s">
        <v>1170</v>
      </c>
      <c r="H262" s="148">
        <v>1</v>
      </c>
      <c r="I262" s="143" t="s">
        <v>1094</v>
      </c>
      <c r="J262" s="147"/>
      <c r="K262" s="146"/>
      <c r="L262" s="143"/>
      <c r="M262" s="144"/>
      <c r="N262" s="144"/>
      <c r="O262" s="145"/>
      <c r="P262" s="144"/>
      <c r="Q262" s="143"/>
      <c r="R262" s="143" t="s">
        <v>1158</v>
      </c>
    </row>
    <row r="263" spans="1:18" ht="35.1" customHeight="1">
      <c r="A263" s="143">
        <v>256</v>
      </c>
      <c r="B263" s="143">
        <v>83</v>
      </c>
      <c r="C263" s="143" t="s">
        <v>614</v>
      </c>
      <c r="D263" s="143" t="s">
        <v>1166</v>
      </c>
      <c r="E263" s="143" t="s">
        <v>1166</v>
      </c>
      <c r="F263" s="143" t="s">
        <v>1126</v>
      </c>
      <c r="G263" s="147" t="s">
        <v>1169</v>
      </c>
      <c r="H263" s="148">
        <v>1</v>
      </c>
      <c r="I263" s="143" t="s">
        <v>1094</v>
      </c>
      <c r="J263" s="147"/>
      <c r="K263" s="146"/>
      <c r="L263" s="143"/>
      <c r="M263" s="144"/>
      <c r="N263" s="144"/>
      <c r="O263" s="145"/>
      <c r="P263" s="144"/>
      <c r="Q263" s="143"/>
      <c r="R263" s="143"/>
    </row>
    <row r="264" spans="1:18" ht="35.1" customHeight="1">
      <c r="A264" s="143">
        <v>257</v>
      </c>
      <c r="B264" s="143">
        <v>83</v>
      </c>
      <c r="C264" s="143" t="s">
        <v>614</v>
      </c>
      <c r="D264" s="143" t="s">
        <v>1166</v>
      </c>
      <c r="E264" s="143" t="s">
        <v>1166</v>
      </c>
      <c r="F264" s="143" t="s">
        <v>1098</v>
      </c>
      <c r="G264" s="147" t="s">
        <v>1156</v>
      </c>
      <c r="H264" s="148">
        <v>1</v>
      </c>
      <c r="I264" s="143" t="s">
        <v>1094</v>
      </c>
      <c r="J264" s="147"/>
      <c r="K264" s="146"/>
      <c r="L264" s="143"/>
      <c r="M264" s="144"/>
      <c r="N264" s="144"/>
      <c r="O264" s="145"/>
      <c r="P264" s="144"/>
      <c r="Q264" s="143"/>
      <c r="R264" s="143"/>
    </row>
    <row r="265" spans="1:18" ht="35.1" customHeight="1">
      <c r="A265" s="143">
        <v>258</v>
      </c>
      <c r="B265" s="143">
        <v>83</v>
      </c>
      <c r="C265" s="143" t="s">
        <v>614</v>
      </c>
      <c r="D265" s="143" t="s">
        <v>1166</v>
      </c>
      <c r="E265" s="143" t="s">
        <v>1166</v>
      </c>
      <c r="F265" s="143" t="s">
        <v>1155</v>
      </c>
      <c r="G265" s="147" t="s">
        <v>1168</v>
      </c>
      <c r="H265" s="148">
        <v>2</v>
      </c>
      <c r="I265" s="143" t="s">
        <v>1094</v>
      </c>
      <c r="J265" s="147"/>
      <c r="K265" s="146"/>
      <c r="L265" s="143"/>
      <c r="M265" s="144"/>
      <c r="N265" s="144"/>
      <c r="O265" s="145"/>
      <c r="P265" s="144"/>
      <c r="Q265" s="143"/>
      <c r="R265" s="143"/>
    </row>
    <row r="266" spans="1:18" ht="35.1" customHeight="1">
      <c r="A266" s="143">
        <v>259</v>
      </c>
      <c r="B266" s="143">
        <v>83</v>
      </c>
      <c r="C266" s="143" t="s">
        <v>614</v>
      </c>
      <c r="D266" s="143" t="s">
        <v>1166</v>
      </c>
      <c r="E266" s="143" t="s">
        <v>1166</v>
      </c>
      <c r="F266" s="143" t="s">
        <v>1096</v>
      </c>
      <c r="G266" s="147" t="s">
        <v>1167</v>
      </c>
      <c r="H266" s="148">
        <v>1</v>
      </c>
      <c r="I266" s="143" t="s">
        <v>1094</v>
      </c>
      <c r="J266" s="147"/>
      <c r="K266" s="146"/>
      <c r="L266" s="143"/>
      <c r="M266" s="144"/>
      <c r="N266" s="144"/>
      <c r="O266" s="145"/>
      <c r="P266" s="144"/>
      <c r="Q266" s="143"/>
      <c r="R266" s="143"/>
    </row>
    <row r="267" spans="1:18" ht="35.1" customHeight="1">
      <c r="A267" s="143">
        <v>260</v>
      </c>
      <c r="B267" s="143">
        <v>83</v>
      </c>
      <c r="C267" s="143" t="s">
        <v>614</v>
      </c>
      <c r="D267" s="143" t="s">
        <v>1166</v>
      </c>
      <c r="E267" s="143" t="s">
        <v>1166</v>
      </c>
      <c r="F267" s="143" t="s">
        <v>1161</v>
      </c>
      <c r="G267" s="147" t="s">
        <v>1160</v>
      </c>
      <c r="H267" s="148">
        <v>2</v>
      </c>
      <c r="I267" s="143" t="s">
        <v>1094</v>
      </c>
      <c r="J267" s="147"/>
      <c r="K267" s="146"/>
      <c r="L267" s="143"/>
      <c r="M267" s="144"/>
      <c r="N267" s="144"/>
      <c r="O267" s="145"/>
      <c r="P267" s="144"/>
      <c r="Q267" s="143"/>
      <c r="R267" s="143"/>
    </row>
    <row r="268" spans="1:18" ht="35.1" customHeight="1">
      <c r="A268" s="143">
        <v>261</v>
      </c>
      <c r="B268" s="143">
        <v>83</v>
      </c>
      <c r="C268" s="143" t="s">
        <v>614</v>
      </c>
      <c r="D268" s="143" t="s">
        <v>1166</v>
      </c>
      <c r="E268" s="143" t="s">
        <v>1166</v>
      </c>
      <c r="F268" s="143" t="s">
        <v>921</v>
      </c>
      <c r="G268" s="147" t="s">
        <v>1165</v>
      </c>
      <c r="H268" s="148">
        <v>5</v>
      </c>
      <c r="I268" s="143" t="s">
        <v>616</v>
      </c>
      <c r="J268" s="147"/>
      <c r="K268" s="146"/>
      <c r="L268" s="143"/>
      <c r="M268" s="144"/>
      <c r="N268" s="144"/>
      <c r="O268" s="145"/>
      <c r="P268" s="144"/>
      <c r="Q268" s="143"/>
      <c r="R268" s="143"/>
    </row>
    <row r="269" spans="1:18" ht="35.1" customHeight="1">
      <c r="A269" s="143">
        <v>262</v>
      </c>
      <c r="B269" s="143">
        <v>84</v>
      </c>
      <c r="C269" s="143" t="s">
        <v>614</v>
      </c>
      <c r="D269" s="143" t="s">
        <v>1153</v>
      </c>
      <c r="E269" s="143" t="s">
        <v>1153</v>
      </c>
      <c r="F269" s="143" t="s">
        <v>1092</v>
      </c>
      <c r="G269" s="143" t="s">
        <v>1091</v>
      </c>
      <c r="H269" s="148">
        <v>1</v>
      </c>
      <c r="I269" s="143" t="s">
        <v>1090</v>
      </c>
      <c r="J269" s="147"/>
      <c r="K269" s="146"/>
      <c r="L269" s="143"/>
      <c r="M269" s="144"/>
      <c r="N269" s="144"/>
      <c r="O269" s="145"/>
      <c r="P269" s="144"/>
      <c r="Q269" s="143"/>
      <c r="R269" s="143"/>
    </row>
    <row r="270" spans="1:18" ht="35.1" customHeight="1">
      <c r="A270" s="143">
        <v>263</v>
      </c>
      <c r="B270" s="143">
        <v>84</v>
      </c>
      <c r="C270" s="143" t="s">
        <v>614</v>
      </c>
      <c r="D270" s="143" t="s">
        <v>1153</v>
      </c>
      <c r="E270" s="143" t="s">
        <v>1153</v>
      </c>
      <c r="F270" s="143" t="s">
        <v>1101</v>
      </c>
      <c r="G270" s="147" t="s">
        <v>1164</v>
      </c>
      <c r="H270" s="148">
        <v>1</v>
      </c>
      <c r="I270" s="143" t="s">
        <v>1094</v>
      </c>
      <c r="J270" s="147"/>
      <c r="K270" s="146"/>
      <c r="L270" s="143"/>
      <c r="M270" s="144"/>
      <c r="N270" s="144"/>
      <c r="O270" s="145"/>
      <c r="P270" s="144"/>
      <c r="Q270" s="143"/>
      <c r="R270" s="143" t="s">
        <v>1158</v>
      </c>
    </row>
    <row r="271" spans="1:18" ht="35.1" customHeight="1">
      <c r="A271" s="143">
        <v>264</v>
      </c>
      <c r="B271" s="143">
        <v>84</v>
      </c>
      <c r="C271" s="143" t="s">
        <v>614</v>
      </c>
      <c r="D271" s="143" t="s">
        <v>1153</v>
      </c>
      <c r="E271" s="143" t="s">
        <v>1153</v>
      </c>
      <c r="F271" s="143" t="s">
        <v>1126</v>
      </c>
      <c r="G271" s="147" t="s">
        <v>1163</v>
      </c>
      <c r="H271" s="148">
        <v>1</v>
      </c>
      <c r="I271" s="143" t="s">
        <v>1094</v>
      </c>
      <c r="J271" s="147"/>
      <c r="K271" s="146"/>
      <c r="L271" s="143"/>
      <c r="M271" s="144"/>
      <c r="N271" s="144"/>
      <c r="O271" s="145"/>
      <c r="P271" s="144"/>
      <c r="Q271" s="143"/>
      <c r="R271" s="143"/>
    </row>
    <row r="272" spans="1:18" ht="35.1" customHeight="1">
      <c r="A272" s="143">
        <v>265</v>
      </c>
      <c r="B272" s="143">
        <v>84</v>
      </c>
      <c r="C272" s="143" t="s">
        <v>614</v>
      </c>
      <c r="D272" s="143" t="s">
        <v>1153</v>
      </c>
      <c r="E272" s="143" t="s">
        <v>1153</v>
      </c>
      <c r="F272" s="143" t="s">
        <v>1098</v>
      </c>
      <c r="G272" s="147" t="s">
        <v>1162</v>
      </c>
      <c r="H272" s="148">
        <v>1</v>
      </c>
      <c r="I272" s="143" t="s">
        <v>1094</v>
      </c>
      <c r="J272" s="147"/>
      <c r="K272" s="146"/>
      <c r="L272" s="143"/>
      <c r="M272" s="144"/>
      <c r="N272" s="144"/>
      <c r="O272" s="145"/>
      <c r="P272" s="144"/>
      <c r="Q272" s="143"/>
      <c r="R272" s="143"/>
    </row>
    <row r="273" spans="1:18" ht="35.1" customHeight="1">
      <c r="A273" s="143">
        <v>266</v>
      </c>
      <c r="B273" s="143">
        <v>84</v>
      </c>
      <c r="C273" s="143" t="s">
        <v>614</v>
      </c>
      <c r="D273" s="143" t="s">
        <v>1153</v>
      </c>
      <c r="E273" s="143" t="s">
        <v>1153</v>
      </c>
      <c r="F273" s="143" t="s">
        <v>1096</v>
      </c>
      <c r="G273" s="147" t="s">
        <v>1095</v>
      </c>
      <c r="H273" s="148">
        <v>1</v>
      </c>
      <c r="I273" s="143" t="s">
        <v>1094</v>
      </c>
      <c r="J273" s="147"/>
      <c r="K273" s="146"/>
      <c r="L273" s="143"/>
      <c r="M273" s="144"/>
      <c r="N273" s="144"/>
      <c r="O273" s="145"/>
      <c r="P273" s="144"/>
      <c r="Q273" s="143"/>
      <c r="R273" s="143"/>
    </row>
    <row r="274" spans="1:18" ht="35.1" customHeight="1">
      <c r="A274" s="143">
        <v>267</v>
      </c>
      <c r="B274" s="143">
        <v>84</v>
      </c>
      <c r="C274" s="143" t="s">
        <v>614</v>
      </c>
      <c r="D274" s="143" t="s">
        <v>1153</v>
      </c>
      <c r="E274" s="143" t="s">
        <v>1153</v>
      </c>
      <c r="F274" s="143" t="s">
        <v>1161</v>
      </c>
      <c r="G274" s="147" t="s">
        <v>1160</v>
      </c>
      <c r="H274" s="148">
        <v>2</v>
      </c>
      <c r="I274" s="143" t="s">
        <v>1094</v>
      </c>
      <c r="J274" s="147"/>
      <c r="K274" s="146"/>
      <c r="L274" s="143"/>
      <c r="M274" s="144"/>
      <c r="N274" s="144"/>
      <c r="O274" s="145"/>
      <c r="P274" s="144"/>
      <c r="Q274" s="143"/>
      <c r="R274" s="143"/>
    </row>
    <row r="275" spans="1:18" ht="35.1" customHeight="1">
      <c r="A275" s="143">
        <v>268</v>
      </c>
      <c r="B275" s="143">
        <v>85</v>
      </c>
      <c r="C275" s="143" t="s">
        <v>614</v>
      </c>
      <c r="D275" s="143" t="s">
        <v>1153</v>
      </c>
      <c r="E275" s="143" t="s">
        <v>1153</v>
      </c>
      <c r="F275" s="143" t="s">
        <v>1092</v>
      </c>
      <c r="G275" s="143" t="s">
        <v>1091</v>
      </c>
      <c r="H275" s="148">
        <v>1</v>
      </c>
      <c r="I275" s="143" t="s">
        <v>1090</v>
      </c>
      <c r="J275" s="147"/>
      <c r="K275" s="146"/>
      <c r="L275" s="143"/>
      <c r="M275" s="144"/>
      <c r="N275" s="144"/>
      <c r="O275" s="145"/>
      <c r="P275" s="144"/>
      <c r="Q275" s="143"/>
      <c r="R275" s="143"/>
    </row>
    <row r="276" spans="1:18" ht="35.1" customHeight="1">
      <c r="A276" s="143">
        <v>269</v>
      </c>
      <c r="B276" s="143">
        <v>85</v>
      </c>
      <c r="C276" s="143" t="s">
        <v>614</v>
      </c>
      <c r="D276" s="143" t="s">
        <v>1153</v>
      </c>
      <c r="E276" s="143" t="s">
        <v>1153</v>
      </c>
      <c r="F276" s="143" t="s">
        <v>1101</v>
      </c>
      <c r="G276" s="147" t="s">
        <v>1159</v>
      </c>
      <c r="H276" s="148">
        <v>1</v>
      </c>
      <c r="I276" s="143" t="s">
        <v>1094</v>
      </c>
      <c r="J276" s="147"/>
      <c r="K276" s="146"/>
      <c r="L276" s="143"/>
      <c r="M276" s="144"/>
      <c r="N276" s="144"/>
      <c r="O276" s="145"/>
      <c r="P276" s="144"/>
      <c r="Q276" s="143"/>
      <c r="R276" s="143" t="s">
        <v>1158</v>
      </c>
    </row>
    <row r="277" spans="1:18" ht="35.1" customHeight="1">
      <c r="A277" s="143">
        <v>270</v>
      </c>
      <c r="B277" s="143">
        <v>85</v>
      </c>
      <c r="C277" s="143" t="s">
        <v>614</v>
      </c>
      <c r="D277" s="143" t="s">
        <v>1153</v>
      </c>
      <c r="E277" s="143" t="s">
        <v>1153</v>
      </c>
      <c r="F277" s="143" t="s">
        <v>1126</v>
      </c>
      <c r="G277" s="147" t="s">
        <v>1157</v>
      </c>
      <c r="H277" s="148">
        <v>1</v>
      </c>
      <c r="I277" s="143" t="s">
        <v>1094</v>
      </c>
      <c r="J277" s="147"/>
      <c r="K277" s="146"/>
      <c r="L277" s="143"/>
      <c r="M277" s="144"/>
      <c r="N277" s="144"/>
      <c r="O277" s="145"/>
      <c r="P277" s="144"/>
      <c r="Q277" s="143"/>
      <c r="R277" s="143"/>
    </row>
    <row r="278" spans="1:18" ht="35.1" customHeight="1">
      <c r="A278" s="143">
        <v>271</v>
      </c>
      <c r="B278" s="143">
        <v>85</v>
      </c>
      <c r="C278" s="143" t="s">
        <v>614</v>
      </c>
      <c r="D278" s="143" t="s">
        <v>1153</v>
      </c>
      <c r="E278" s="143" t="s">
        <v>1153</v>
      </c>
      <c r="F278" s="143" t="s">
        <v>1098</v>
      </c>
      <c r="G278" s="147" t="s">
        <v>1156</v>
      </c>
      <c r="H278" s="148">
        <v>1</v>
      </c>
      <c r="I278" s="143" t="s">
        <v>1094</v>
      </c>
      <c r="J278" s="147"/>
      <c r="K278" s="146"/>
      <c r="L278" s="143"/>
      <c r="M278" s="144"/>
      <c r="N278" s="144"/>
      <c r="O278" s="145"/>
      <c r="P278" s="144"/>
      <c r="Q278" s="143"/>
      <c r="R278" s="143"/>
    </row>
    <row r="279" spans="1:18" ht="35.1" customHeight="1">
      <c r="A279" s="143">
        <v>272</v>
      </c>
      <c r="B279" s="143">
        <v>85</v>
      </c>
      <c r="C279" s="143" t="s">
        <v>614</v>
      </c>
      <c r="D279" s="143" t="s">
        <v>1153</v>
      </c>
      <c r="E279" s="143" t="s">
        <v>1153</v>
      </c>
      <c r="F279" s="143" t="s">
        <v>1155</v>
      </c>
      <c r="G279" s="147" t="s">
        <v>1154</v>
      </c>
      <c r="H279" s="148">
        <v>2</v>
      </c>
      <c r="I279" s="143" t="s">
        <v>1094</v>
      </c>
      <c r="J279" s="147"/>
      <c r="K279" s="146"/>
      <c r="L279" s="143"/>
      <c r="M279" s="144"/>
      <c r="N279" s="144"/>
      <c r="O279" s="145"/>
      <c r="P279" s="144"/>
      <c r="Q279" s="143"/>
      <c r="R279" s="143"/>
    </row>
    <row r="280" spans="1:18" ht="35.1" customHeight="1">
      <c r="A280" s="143">
        <v>273</v>
      </c>
      <c r="B280" s="143">
        <v>85</v>
      </c>
      <c r="C280" s="143" t="s">
        <v>614</v>
      </c>
      <c r="D280" s="143" t="s">
        <v>1153</v>
      </c>
      <c r="E280" s="143" t="s">
        <v>1153</v>
      </c>
      <c r="F280" s="143" t="s">
        <v>1096</v>
      </c>
      <c r="G280" s="147" t="s">
        <v>1152</v>
      </c>
      <c r="H280" s="148">
        <v>1</v>
      </c>
      <c r="I280" s="143" t="s">
        <v>1094</v>
      </c>
      <c r="J280" s="147"/>
      <c r="K280" s="146"/>
      <c r="L280" s="143"/>
      <c r="M280" s="144"/>
      <c r="N280" s="144"/>
      <c r="O280" s="145"/>
      <c r="P280" s="144"/>
      <c r="Q280" s="143"/>
      <c r="R280" s="143"/>
    </row>
    <row r="281" spans="1:18" ht="35.1" customHeight="1">
      <c r="A281" s="143">
        <v>274</v>
      </c>
      <c r="B281" s="143">
        <v>86</v>
      </c>
      <c r="C281" s="143" t="s">
        <v>614</v>
      </c>
      <c r="D281" s="143" t="s">
        <v>1130</v>
      </c>
      <c r="E281" s="143" t="s">
        <v>1130</v>
      </c>
      <c r="F281" s="143" t="s">
        <v>1092</v>
      </c>
      <c r="G281" s="143" t="s">
        <v>1091</v>
      </c>
      <c r="H281" s="148">
        <v>1</v>
      </c>
      <c r="I281" s="143" t="s">
        <v>1090</v>
      </c>
      <c r="J281" s="147"/>
      <c r="K281" s="146"/>
      <c r="L281" s="143"/>
      <c r="M281" s="144"/>
      <c r="N281" s="144"/>
      <c r="O281" s="145"/>
      <c r="P281" s="144"/>
      <c r="Q281" s="143"/>
      <c r="R281" s="143"/>
    </row>
    <row r="282" spans="1:18" ht="35.1" customHeight="1">
      <c r="A282" s="143">
        <v>275</v>
      </c>
      <c r="B282" s="143">
        <v>87</v>
      </c>
      <c r="C282" s="143" t="s">
        <v>614</v>
      </c>
      <c r="D282" s="143">
        <v>194</v>
      </c>
      <c r="E282" s="143">
        <v>194</v>
      </c>
      <c r="F282" s="143" t="s">
        <v>1092</v>
      </c>
      <c r="G282" s="143" t="s">
        <v>1091</v>
      </c>
      <c r="H282" s="148">
        <v>1</v>
      </c>
      <c r="I282" s="143" t="s">
        <v>1090</v>
      </c>
      <c r="J282" s="147"/>
      <c r="K282" s="146"/>
      <c r="L282" s="143"/>
      <c r="M282" s="144"/>
      <c r="N282" s="144"/>
      <c r="O282" s="145"/>
      <c r="P282" s="144"/>
      <c r="Q282" s="143"/>
      <c r="R282" s="143"/>
    </row>
    <row r="283" spans="1:18" ht="35.1" customHeight="1">
      <c r="A283" s="143">
        <v>276</v>
      </c>
      <c r="B283" s="143">
        <v>87</v>
      </c>
      <c r="C283" s="143" t="s">
        <v>614</v>
      </c>
      <c r="D283" s="143">
        <v>194</v>
      </c>
      <c r="E283" s="143">
        <v>194</v>
      </c>
      <c r="F283" s="143" t="s">
        <v>921</v>
      </c>
      <c r="G283" s="147" t="s">
        <v>1151</v>
      </c>
      <c r="H283" s="148">
        <v>2</v>
      </c>
      <c r="I283" s="143" t="s">
        <v>616</v>
      </c>
      <c r="J283" s="147"/>
      <c r="K283" s="146"/>
      <c r="L283" s="143"/>
      <c r="M283" s="144"/>
      <c r="N283" s="144"/>
      <c r="O283" s="145"/>
      <c r="P283" s="144"/>
      <c r="Q283" s="143"/>
      <c r="R283" s="143"/>
    </row>
    <row r="284" spans="1:18" ht="35.1" customHeight="1">
      <c r="A284" s="143">
        <v>277</v>
      </c>
      <c r="B284" s="143">
        <v>87</v>
      </c>
      <c r="C284" s="143" t="s">
        <v>614</v>
      </c>
      <c r="D284" s="143">
        <v>194</v>
      </c>
      <c r="E284" s="143">
        <v>194</v>
      </c>
      <c r="F284" s="143" t="s">
        <v>1112</v>
      </c>
      <c r="G284" s="147" t="s">
        <v>1150</v>
      </c>
      <c r="H284" s="148">
        <v>2</v>
      </c>
      <c r="I284" s="143" t="s">
        <v>616</v>
      </c>
      <c r="J284" s="147"/>
      <c r="K284" s="146"/>
      <c r="L284" s="143"/>
      <c r="M284" s="144"/>
      <c r="N284" s="144"/>
      <c r="O284" s="145"/>
      <c r="P284" s="144"/>
      <c r="Q284" s="143"/>
      <c r="R284" s="143"/>
    </row>
    <row r="285" spans="1:18" ht="35.1" customHeight="1">
      <c r="A285" s="143">
        <v>278</v>
      </c>
      <c r="B285" s="143">
        <v>88</v>
      </c>
      <c r="C285" s="143" t="s">
        <v>614</v>
      </c>
      <c r="D285" s="143" t="s">
        <v>1130</v>
      </c>
      <c r="E285" s="143" t="s">
        <v>1130</v>
      </c>
      <c r="F285" s="143" t="s">
        <v>1092</v>
      </c>
      <c r="G285" s="143" t="s">
        <v>1091</v>
      </c>
      <c r="H285" s="148">
        <v>1</v>
      </c>
      <c r="I285" s="143" t="s">
        <v>1090</v>
      </c>
      <c r="J285" s="147"/>
      <c r="K285" s="146"/>
      <c r="L285" s="143"/>
      <c r="M285" s="144"/>
      <c r="N285" s="144"/>
      <c r="O285" s="145"/>
      <c r="P285" s="144"/>
      <c r="Q285" s="143"/>
      <c r="R285" s="143"/>
    </row>
    <row r="286" spans="1:18" ht="35.1" customHeight="1">
      <c r="A286" s="143">
        <v>279</v>
      </c>
      <c r="B286" s="143">
        <v>89</v>
      </c>
      <c r="C286" s="143" t="s">
        <v>614</v>
      </c>
      <c r="D286" s="143" t="s">
        <v>1130</v>
      </c>
      <c r="E286" s="143" t="s">
        <v>1130</v>
      </c>
      <c r="F286" s="143" t="s">
        <v>1092</v>
      </c>
      <c r="G286" s="143" t="s">
        <v>1091</v>
      </c>
      <c r="H286" s="148">
        <v>1</v>
      </c>
      <c r="I286" s="143" t="s">
        <v>1090</v>
      </c>
      <c r="J286" s="147"/>
      <c r="K286" s="146"/>
      <c r="L286" s="143"/>
      <c r="M286" s="144"/>
      <c r="N286" s="144"/>
      <c r="O286" s="145"/>
      <c r="P286" s="144"/>
      <c r="Q286" s="143"/>
      <c r="R286" s="143"/>
    </row>
    <row r="287" spans="1:18" ht="35.1" customHeight="1">
      <c r="A287" s="143">
        <v>280</v>
      </c>
      <c r="B287" s="143">
        <v>90</v>
      </c>
      <c r="C287" s="143" t="s">
        <v>614</v>
      </c>
      <c r="D287" s="143" t="s">
        <v>1130</v>
      </c>
      <c r="E287" s="143" t="s">
        <v>1130</v>
      </c>
      <c r="F287" s="143" t="s">
        <v>1092</v>
      </c>
      <c r="G287" s="143" t="s">
        <v>1091</v>
      </c>
      <c r="H287" s="148">
        <v>1</v>
      </c>
      <c r="I287" s="143" t="s">
        <v>1090</v>
      </c>
      <c r="J287" s="147"/>
      <c r="K287" s="146"/>
      <c r="L287" s="143"/>
      <c r="M287" s="144"/>
      <c r="N287" s="144"/>
      <c r="O287" s="145"/>
      <c r="P287" s="144"/>
      <c r="Q287" s="143"/>
      <c r="R287" s="143"/>
    </row>
    <row r="288" spans="1:18" ht="35.1" customHeight="1">
      <c r="A288" s="143">
        <v>281</v>
      </c>
      <c r="B288" s="143">
        <v>91</v>
      </c>
      <c r="C288" s="143" t="s">
        <v>614</v>
      </c>
      <c r="D288" s="143" t="s">
        <v>1130</v>
      </c>
      <c r="E288" s="143" t="s">
        <v>1130</v>
      </c>
      <c r="F288" s="143" t="s">
        <v>1092</v>
      </c>
      <c r="G288" s="143" t="s">
        <v>1091</v>
      </c>
      <c r="H288" s="148">
        <v>1</v>
      </c>
      <c r="I288" s="143" t="s">
        <v>1090</v>
      </c>
      <c r="J288" s="147"/>
      <c r="K288" s="146"/>
      <c r="L288" s="143"/>
      <c r="M288" s="144"/>
      <c r="N288" s="144"/>
      <c r="O288" s="145"/>
      <c r="P288" s="144"/>
      <c r="Q288" s="143"/>
      <c r="R288" s="143"/>
    </row>
    <row r="289" spans="1:18" ht="35.1" customHeight="1">
      <c r="A289" s="143">
        <v>282</v>
      </c>
      <c r="B289" s="143">
        <v>92</v>
      </c>
      <c r="C289" s="143" t="s">
        <v>614</v>
      </c>
      <c r="D289" s="143" t="s">
        <v>1130</v>
      </c>
      <c r="E289" s="143" t="s">
        <v>1130</v>
      </c>
      <c r="F289" s="143" t="s">
        <v>1092</v>
      </c>
      <c r="G289" s="143" t="s">
        <v>1091</v>
      </c>
      <c r="H289" s="148">
        <v>1</v>
      </c>
      <c r="I289" s="143" t="s">
        <v>1090</v>
      </c>
      <c r="J289" s="147"/>
      <c r="K289" s="146"/>
      <c r="L289" s="143"/>
      <c r="M289" s="144"/>
      <c r="N289" s="144"/>
      <c r="O289" s="145"/>
      <c r="P289" s="144"/>
      <c r="Q289" s="143"/>
      <c r="R289" s="143"/>
    </row>
    <row r="290" spans="1:18" ht="35.1" customHeight="1">
      <c r="A290" s="143">
        <v>283</v>
      </c>
      <c r="B290" s="143">
        <v>93</v>
      </c>
      <c r="C290" s="143" t="s">
        <v>614</v>
      </c>
      <c r="D290" s="143" t="s">
        <v>1130</v>
      </c>
      <c r="E290" s="143" t="s">
        <v>1130</v>
      </c>
      <c r="F290" s="143" t="s">
        <v>1092</v>
      </c>
      <c r="G290" s="143" t="s">
        <v>1091</v>
      </c>
      <c r="H290" s="148">
        <v>1</v>
      </c>
      <c r="I290" s="143" t="s">
        <v>1090</v>
      </c>
      <c r="J290" s="147"/>
      <c r="K290" s="146"/>
      <c r="L290" s="143"/>
      <c r="M290" s="144"/>
      <c r="N290" s="144"/>
      <c r="O290" s="145"/>
      <c r="P290" s="144"/>
      <c r="Q290" s="143"/>
      <c r="R290" s="143"/>
    </row>
    <row r="291" spans="1:18" ht="35.1" customHeight="1">
      <c r="A291" s="143">
        <v>284</v>
      </c>
      <c r="B291" s="143">
        <v>94</v>
      </c>
      <c r="C291" s="143" t="s">
        <v>614</v>
      </c>
      <c r="D291" s="143" t="s">
        <v>1135</v>
      </c>
      <c r="E291" s="143" t="s">
        <v>1135</v>
      </c>
      <c r="F291" s="143" t="s">
        <v>1092</v>
      </c>
      <c r="G291" s="143" t="s">
        <v>1091</v>
      </c>
      <c r="H291" s="148">
        <v>1</v>
      </c>
      <c r="I291" s="143" t="s">
        <v>1090</v>
      </c>
      <c r="J291" s="147"/>
      <c r="K291" s="146"/>
      <c r="L291" s="143"/>
      <c r="M291" s="144"/>
      <c r="N291" s="144"/>
      <c r="O291" s="145"/>
      <c r="P291" s="144"/>
      <c r="Q291" s="143"/>
      <c r="R291" s="143"/>
    </row>
    <row r="292" spans="1:18" ht="35.1" customHeight="1">
      <c r="A292" s="143">
        <v>285</v>
      </c>
      <c r="B292" s="143">
        <v>95</v>
      </c>
      <c r="C292" s="143" t="s">
        <v>614</v>
      </c>
      <c r="D292" s="143" t="s">
        <v>1135</v>
      </c>
      <c r="E292" s="143" t="s">
        <v>1135</v>
      </c>
      <c r="F292" s="143" t="s">
        <v>1092</v>
      </c>
      <c r="G292" s="143" t="s">
        <v>1091</v>
      </c>
      <c r="H292" s="148">
        <v>1</v>
      </c>
      <c r="I292" s="143" t="s">
        <v>1090</v>
      </c>
      <c r="J292" s="147"/>
      <c r="K292" s="146"/>
      <c r="L292" s="143"/>
      <c r="M292" s="144"/>
      <c r="N292" s="144"/>
      <c r="O292" s="145"/>
      <c r="P292" s="144"/>
      <c r="Q292" s="143"/>
      <c r="R292" s="143"/>
    </row>
    <row r="293" spans="1:18" ht="35.1" customHeight="1">
      <c r="A293" s="143">
        <v>286</v>
      </c>
      <c r="B293" s="143">
        <v>96</v>
      </c>
      <c r="C293" s="143" t="s">
        <v>614</v>
      </c>
      <c r="D293" s="143">
        <v>169</v>
      </c>
      <c r="E293" s="143">
        <v>169</v>
      </c>
      <c r="F293" s="143" t="s">
        <v>1092</v>
      </c>
      <c r="G293" s="143" t="s">
        <v>1091</v>
      </c>
      <c r="H293" s="148">
        <v>1</v>
      </c>
      <c r="I293" s="143" t="s">
        <v>1090</v>
      </c>
      <c r="J293" s="147"/>
      <c r="K293" s="146"/>
      <c r="L293" s="143"/>
      <c r="M293" s="144"/>
      <c r="N293" s="144"/>
      <c r="O293" s="145"/>
      <c r="P293" s="144"/>
      <c r="Q293" s="143"/>
      <c r="R293" s="143"/>
    </row>
    <row r="294" spans="1:18" ht="35.1" customHeight="1">
      <c r="A294" s="143">
        <v>287</v>
      </c>
      <c r="B294" s="143">
        <v>96</v>
      </c>
      <c r="C294" s="143" t="s">
        <v>614</v>
      </c>
      <c r="D294" s="143">
        <v>169</v>
      </c>
      <c r="E294" s="143">
        <v>169</v>
      </c>
      <c r="F294" s="143" t="s">
        <v>919</v>
      </c>
      <c r="G294" s="147" t="s">
        <v>1149</v>
      </c>
      <c r="H294" s="148">
        <v>1</v>
      </c>
      <c r="I294" s="143" t="s">
        <v>616</v>
      </c>
      <c r="J294" s="147"/>
      <c r="K294" s="146"/>
      <c r="L294" s="143"/>
      <c r="M294" s="144"/>
      <c r="N294" s="144"/>
      <c r="O294" s="145"/>
      <c r="P294" s="144"/>
      <c r="Q294" s="143"/>
      <c r="R294" s="143"/>
    </row>
    <row r="295" spans="1:18" ht="35.1" customHeight="1">
      <c r="A295" s="143">
        <v>288</v>
      </c>
      <c r="B295" s="143">
        <v>96</v>
      </c>
      <c r="C295" s="143" t="s">
        <v>614</v>
      </c>
      <c r="D295" s="143">
        <v>169</v>
      </c>
      <c r="E295" s="143">
        <v>169</v>
      </c>
      <c r="F295" s="143" t="s">
        <v>630</v>
      </c>
      <c r="G295" s="147" t="s">
        <v>1148</v>
      </c>
      <c r="H295" s="148">
        <v>1</v>
      </c>
      <c r="I295" s="143" t="s">
        <v>616</v>
      </c>
      <c r="J295" s="147"/>
      <c r="K295" s="146"/>
      <c r="L295" s="143"/>
      <c r="M295" s="144"/>
      <c r="N295" s="144"/>
      <c r="O295" s="145"/>
      <c r="P295" s="144"/>
      <c r="Q295" s="143"/>
      <c r="R295" s="143"/>
    </row>
    <row r="296" spans="1:18" ht="35.1" customHeight="1">
      <c r="A296" s="143">
        <v>289</v>
      </c>
      <c r="B296" s="143">
        <v>96</v>
      </c>
      <c r="C296" s="143" t="s">
        <v>614</v>
      </c>
      <c r="D296" s="143">
        <v>169</v>
      </c>
      <c r="E296" s="143">
        <v>169</v>
      </c>
      <c r="F296" s="143" t="s">
        <v>1081</v>
      </c>
      <c r="G296" s="147" t="s">
        <v>1147</v>
      </c>
      <c r="H296" s="148">
        <v>1</v>
      </c>
      <c r="I296" s="143" t="s">
        <v>616</v>
      </c>
      <c r="J296" s="147"/>
      <c r="K296" s="146"/>
      <c r="L296" s="143"/>
      <c r="M296" s="144"/>
      <c r="N296" s="144"/>
      <c r="O296" s="145"/>
      <c r="P296" s="144"/>
      <c r="Q296" s="143"/>
      <c r="R296" s="143"/>
    </row>
    <row r="297" spans="1:18" ht="35.1" customHeight="1">
      <c r="A297" s="143">
        <v>290</v>
      </c>
      <c r="B297" s="143">
        <v>97</v>
      </c>
      <c r="C297" s="143" t="s">
        <v>614</v>
      </c>
      <c r="D297" s="143" t="s">
        <v>1139</v>
      </c>
      <c r="E297" s="143" t="s">
        <v>1139</v>
      </c>
      <c r="F297" s="143" t="s">
        <v>1092</v>
      </c>
      <c r="G297" s="143" t="s">
        <v>1091</v>
      </c>
      <c r="H297" s="148">
        <v>1</v>
      </c>
      <c r="I297" s="143" t="s">
        <v>1090</v>
      </c>
      <c r="J297" s="147"/>
      <c r="K297" s="146"/>
      <c r="L297" s="143"/>
      <c r="M297" s="144"/>
      <c r="N297" s="144"/>
      <c r="O297" s="145"/>
      <c r="P297" s="144"/>
      <c r="Q297" s="143"/>
      <c r="R297" s="143"/>
    </row>
    <row r="298" spans="1:18" ht="35.1" customHeight="1">
      <c r="A298" s="143">
        <v>291</v>
      </c>
      <c r="B298" s="143">
        <v>97</v>
      </c>
      <c r="C298" s="143" t="s">
        <v>614</v>
      </c>
      <c r="D298" s="143" t="s">
        <v>1139</v>
      </c>
      <c r="E298" s="143" t="s">
        <v>1139</v>
      </c>
      <c r="F298" s="143" t="s">
        <v>919</v>
      </c>
      <c r="G298" s="147" t="s">
        <v>1146</v>
      </c>
      <c r="H298" s="148">
        <v>1</v>
      </c>
      <c r="I298" s="143" t="s">
        <v>616</v>
      </c>
      <c r="J298" s="147"/>
      <c r="K298" s="146"/>
      <c r="L298" s="143"/>
      <c r="M298" s="144"/>
      <c r="N298" s="144"/>
      <c r="O298" s="145"/>
      <c r="P298" s="144"/>
      <c r="Q298" s="143"/>
      <c r="R298" s="143"/>
    </row>
    <row r="299" spans="1:18" ht="35.1" customHeight="1">
      <c r="A299" s="143">
        <v>292</v>
      </c>
      <c r="B299" s="143">
        <v>97</v>
      </c>
      <c r="C299" s="143" t="s">
        <v>614</v>
      </c>
      <c r="D299" s="143" t="s">
        <v>1139</v>
      </c>
      <c r="E299" s="143" t="s">
        <v>1139</v>
      </c>
      <c r="F299" s="143" t="s">
        <v>630</v>
      </c>
      <c r="G299" s="147" t="s">
        <v>1145</v>
      </c>
      <c r="H299" s="148">
        <v>2</v>
      </c>
      <c r="I299" s="143" t="s">
        <v>616</v>
      </c>
      <c r="J299" s="147"/>
      <c r="K299" s="146"/>
      <c r="L299" s="143"/>
      <c r="M299" s="144"/>
      <c r="N299" s="144"/>
      <c r="O299" s="145"/>
      <c r="P299" s="144"/>
      <c r="Q299" s="143"/>
      <c r="R299" s="143"/>
    </row>
    <row r="300" spans="1:18" ht="35.1" customHeight="1">
      <c r="A300" s="143">
        <v>293</v>
      </c>
      <c r="B300" s="143">
        <v>97</v>
      </c>
      <c r="C300" s="143" t="s">
        <v>614</v>
      </c>
      <c r="D300" s="143" t="s">
        <v>1139</v>
      </c>
      <c r="E300" s="143" t="s">
        <v>1139</v>
      </c>
      <c r="F300" s="143" t="s">
        <v>1081</v>
      </c>
      <c r="G300" s="147" t="s">
        <v>1144</v>
      </c>
      <c r="H300" s="148">
        <v>2</v>
      </c>
      <c r="I300" s="143" t="s">
        <v>616</v>
      </c>
      <c r="J300" s="147"/>
      <c r="K300" s="146"/>
      <c r="L300" s="143"/>
      <c r="M300" s="144"/>
      <c r="N300" s="144"/>
      <c r="O300" s="145"/>
      <c r="P300" s="144"/>
      <c r="Q300" s="143"/>
      <c r="R300" s="143"/>
    </row>
    <row r="301" spans="1:18" ht="35.1" customHeight="1">
      <c r="A301" s="143">
        <v>294</v>
      </c>
      <c r="B301" s="143">
        <v>98</v>
      </c>
      <c r="C301" s="143" t="s">
        <v>614</v>
      </c>
      <c r="D301" s="143" t="s">
        <v>1139</v>
      </c>
      <c r="E301" s="143" t="s">
        <v>1139</v>
      </c>
      <c r="F301" s="143" t="s">
        <v>1092</v>
      </c>
      <c r="G301" s="143" t="s">
        <v>1091</v>
      </c>
      <c r="H301" s="148">
        <v>1</v>
      </c>
      <c r="I301" s="143" t="s">
        <v>1090</v>
      </c>
      <c r="J301" s="147"/>
      <c r="K301" s="146"/>
      <c r="L301" s="143"/>
      <c r="M301" s="144"/>
      <c r="N301" s="144"/>
      <c r="O301" s="145"/>
      <c r="P301" s="144"/>
      <c r="Q301" s="143"/>
      <c r="R301" s="143"/>
    </row>
    <row r="302" spans="1:18" ht="35.1" customHeight="1">
      <c r="A302" s="143">
        <v>295</v>
      </c>
      <c r="B302" s="143">
        <v>98</v>
      </c>
      <c r="C302" s="143" t="s">
        <v>614</v>
      </c>
      <c r="D302" s="143" t="s">
        <v>1139</v>
      </c>
      <c r="E302" s="143" t="s">
        <v>1139</v>
      </c>
      <c r="F302" s="143" t="s">
        <v>919</v>
      </c>
      <c r="G302" s="147" t="s">
        <v>1143</v>
      </c>
      <c r="H302" s="148">
        <v>2</v>
      </c>
      <c r="I302" s="143" t="s">
        <v>616</v>
      </c>
      <c r="J302" s="147"/>
      <c r="K302" s="146"/>
      <c r="L302" s="143"/>
      <c r="M302" s="144"/>
      <c r="N302" s="144"/>
      <c r="O302" s="145"/>
      <c r="P302" s="144"/>
      <c r="Q302" s="143"/>
      <c r="R302" s="143"/>
    </row>
    <row r="303" spans="1:18" ht="35.1" customHeight="1">
      <c r="A303" s="143">
        <v>296</v>
      </c>
      <c r="B303" s="143">
        <v>98</v>
      </c>
      <c r="C303" s="143" t="s">
        <v>614</v>
      </c>
      <c r="D303" s="143" t="s">
        <v>1139</v>
      </c>
      <c r="E303" s="143" t="s">
        <v>1139</v>
      </c>
      <c r="F303" s="143" t="s">
        <v>630</v>
      </c>
      <c r="G303" s="147" t="s">
        <v>1142</v>
      </c>
      <c r="H303" s="148">
        <v>2</v>
      </c>
      <c r="I303" s="143" t="s">
        <v>616</v>
      </c>
      <c r="J303" s="147"/>
      <c r="K303" s="146"/>
      <c r="L303" s="143"/>
      <c r="M303" s="144"/>
      <c r="N303" s="144"/>
      <c r="O303" s="145"/>
      <c r="P303" s="144"/>
      <c r="Q303" s="143"/>
      <c r="R303" s="143"/>
    </row>
    <row r="304" spans="1:18" ht="35.1" customHeight="1">
      <c r="A304" s="143">
        <v>297</v>
      </c>
      <c r="B304" s="143">
        <v>98</v>
      </c>
      <c r="C304" s="143" t="s">
        <v>614</v>
      </c>
      <c r="D304" s="143" t="s">
        <v>1139</v>
      </c>
      <c r="E304" s="143" t="s">
        <v>1139</v>
      </c>
      <c r="F304" s="143" t="s">
        <v>1141</v>
      </c>
      <c r="G304" s="147" t="s">
        <v>1140</v>
      </c>
      <c r="H304" s="148">
        <v>1</v>
      </c>
      <c r="I304" s="143" t="s">
        <v>616</v>
      </c>
      <c r="J304" s="147"/>
      <c r="K304" s="146"/>
      <c r="L304" s="143"/>
      <c r="M304" s="144"/>
      <c r="N304" s="144"/>
      <c r="O304" s="145"/>
      <c r="P304" s="144"/>
      <c r="Q304" s="143"/>
      <c r="R304" s="143"/>
    </row>
    <row r="305" spans="1:18" ht="35.1" customHeight="1">
      <c r="A305" s="143">
        <v>298</v>
      </c>
      <c r="B305" s="143">
        <v>98</v>
      </c>
      <c r="C305" s="143" t="s">
        <v>614</v>
      </c>
      <c r="D305" s="143" t="s">
        <v>1139</v>
      </c>
      <c r="E305" s="143" t="s">
        <v>1139</v>
      </c>
      <c r="F305" s="143" t="s">
        <v>1138</v>
      </c>
      <c r="G305" s="147" t="s">
        <v>1137</v>
      </c>
      <c r="H305" s="148">
        <v>1</v>
      </c>
      <c r="I305" s="143" t="s">
        <v>616</v>
      </c>
      <c r="J305" s="147"/>
      <c r="K305" s="146"/>
      <c r="L305" s="143"/>
      <c r="M305" s="144"/>
      <c r="N305" s="144"/>
      <c r="O305" s="145"/>
      <c r="P305" s="144"/>
      <c r="Q305" s="143"/>
      <c r="R305" s="143"/>
    </row>
    <row r="306" spans="1:18" ht="35.1" customHeight="1">
      <c r="A306" s="143">
        <v>299</v>
      </c>
      <c r="B306" s="143">
        <v>99</v>
      </c>
      <c r="C306" s="143" t="s">
        <v>614</v>
      </c>
      <c r="D306" s="143" t="s">
        <v>1135</v>
      </c>
      <c r="E306" s="143" t="s">
        <v>1135</v>
      </c>
      <c r="F306" s="143" t="s">
        <v>1092</v>
      </c>
      <c r="G306" s="143" t="s">
        <v>1091</v>
      </c>
      <c r="H306" s="148">
        <v>1</v>
      </c>
      <c r="I306" s="143" t="s">
        <v>1090</v>
      </c>
      <c r="J306" s="147"/>
      <c r="K306" s="146"/>
      <c r="L306" s="143"/>
      <c r="M306" s="144"/>
      <c r="N306" s="144"/>
      <c r="O306" s="145"/>
      <c r="P306" s="144"/>
      <c r="Q306" s="143"/>
      <c r="R306" s="143"/>
    </row>
    <row r="307" spans="1:18" ht="35.1" customHeight="1">
      <c r="A307" s="143">
        <v>300</v>
      </c>
      <c r="B307" s="143">
        <v>100</v>
      </c>
      <c r="C307" s="143" t="s">
        <v>614</v>
      </c>
      <c r="D307" s="143" t="s">
        <v>1135</v>
      </c>
      <c r="E307" s="143" t="s">
        <v>1135</v>
      </c>
      <c r="F307" s="143" t="s">
        <v>1092</v>
      </c>
      <c r="G307" s="143" t="s">
        <v>1091</v>
      </c>
      <c r="H307" s="148">
        <v>1</v>
      </c>
      <c r="I307" s="143" t="s">
        <v>1090</v>
      </c>
      <c r="J307" s="147"/>
      <c r="K307" s="146"/>
      <c r="L307" s="143"/>
      <c r="M307" s="144"/>
      <c r="N307" s="144"/>
      <c r="O307" s="145"/>
      <c r="P307" s="144"/>
      <c r="Q307" s="143"/>
      <c r="R307" s="143"/>
    </row>
    <row r="308" spans="1:18" ht="35.1" customHeight="1">
      <c r="A308" s="143">
        <v>301</v>
      </c>
      <c r="B308" s="143">
        <v>101</v>
      </c>
      <c r="C308" s="143" t="s">
        <v>614</v>
      </c>
      <c r="D308" s="143" t="s">
        <v>1135</v>
      </c>
      <c r="E308" s="143" t="s">
        <v>1135</v>
      </c>
      <c r="F308" s="143" t="s">
        <v>1092</v>
      </c>
      <c r="G308" s="143" t="s">
        <v>1091</v>
      </c>
      <c r="H308" s="148">
        <v>1</v>
      </c>
      <c r="I308" s="143" t="s">
        <v>1090</v>
      </c>
      <c r="J308" s="147"/>
      <c r="K308" s="146"/>
      <c r="L308" s="143"/>
      <c r="M308" s="144"/>
      <c r="N308" s="144"/>
      <c r="O308" s="145"/>
      <c r="P308" s="144"/>
      <c r="Q308" s="143"/>
      <c r="R308" s="143"/>
    </row>
    <row r="309" spans="1:18" ht="35.1" customHeight="1">
      <c r="A309" s="143">
        <v>302</v>
      </c>
      <c r="B309" s="143">
        <v>101</v>
      </c>
      <c r="C309" s="143" t="s">
        <v>614</v>
      </c>
      <c r="D309" s="143" t="s">
        <v>1135</v>
      </c>
      <c r="E309" s="143" t="s">
        <v>1135</v>
      </c>
      <c r="F309" s="143" t="s">
        <v>1106</v>
      </c>
      <c r="G309" s="147" t="s">
        <v>1136</v>
      </c>
      <c r="H309" s="148">
        <v>1</v>
      </c>
      <c r="I309" s="143" t="s">
        <v>608</v>
      </c>
      <c r="J309" s="147"/>
      <c r="K309" s="146"/>
      <c r="L309" s="143"/>
      <c r="M309" s="144"/>
      <c r="N309" s="144"/>
      <c r="O309" s="145"/>
      <c r="P309" s="144"/>
      <c r="Q309" s="143"/>
      <c r="R309" s="143"/>
    </row>
    <row r="310" spans="1:18" ht="35.1" customHeight="1">
      <c r="A310" s="143">
        <v>303</v>
      </c>
      <c r="B310" s="143">
        <v>102</v>
      </c>
      <c r="C310" s="143" t="s">
        <v>614</v>
      </c>
      <c r="D310" s="143" t="s">
        <v>1135</v>
      </c>
      <c r="E310" s="143" t="s">
        <v>1135</v>
      </c>
      <c r="F310" s="143" t="s">
        <v>1092</v>
      </c>
      <c r="G310" s="143" t="s">
        <v>1091</v>
      </c>
      <c r="H310" s="148">
        <v>1</v>
      </c>
      <c r="I310" s="143" t="s">
        <v>1090</v>
      </c>
      <c r="J310" s="147"/>
      <c r="K310" s="146"/>
      <c r="L310" s="143"/>
      <c r="M310" s="144"/>
      <c r="N310" s="144"/>
      <c r="O310" s="145"/>
      <c r="P310" s="144"/>
      <c r="Q310" s="143"/>
      <c r="R310" s="143"/>
    </row>
    <row r="311" spans="1:18" ht="35.1" customHeight="1">
      <c r="A311" s="143">
        <v>304</v>
      </c>
      <c r="B311" s="143">
        <v>103</v>
      </c>
      <c r="C311" s="143" t="s">
        <v>614</v>
      </c>
      <c r="D311" s="143" t="s">
        <v>1135</v>
      </c>
      <c r="E311" s="143" t="s">
        <v>1135</v>
      </c>
      <c r="F311" s="143" t="s">
        <v>1092</v>
      </c>
      <c r="G311" s="143" t="s">
        <v>1091</v>
      </c>
      <c r="H311" s="148">
        <v>1</v>
      </c>
      <c r="I311" s="143" t="s">
        <v>1090</v>
      </c>
      <c r="J311" s="147"/>
      <c r="K311" s="146"/>
      <c r="L311" s="143"/>
      <c r="M311" s="144"/>
      <c r="N311" s="144"/>
      <c r="O311" s="145"/>
      <c r="P311" s="144"/>
      <c r="Q311" s="143"/>
      <c r="R311" s="143"/>
    </row>
    <row r="312" spans="1:18" ht="35.1" customHeight="1">
      <c r="A312" s="143">
        <v>305</v>
      </c>
      <c r="B312" s="143">
        <v>104</v>
      </c>
      <c r="C312" s="143" t="s">
        <v>614</v>
      </c>
      <c r="D312" s="143" t="s">
        <v>1135</v>
      </c>
      <c r="E312" s="143" t="s">
        <v>1135</v>
      </c>
      <c r="F312" s="143" t="s">
        <v>1092</v>
      </c>
      <c r="G312" s="143" t="s">
        <v>1091</v>
      </c>
      <c r="H312" s="148">
        <v>1</v>
      </c>
      <c r="I312" s="143" t="s">
        <v>1090</v>
      </c>
      <c r="J312" s="147"/>
      <c r="K312" s="146"/>
      <c r="L312" s="143"/>
      <c r="M312" s="144"/>
      <c r="N312" s="144"/>
      <c r="O312" s="145"/>
      <c r="P312" s="144"/>
      <c r="Q312" s="143"/>
      <c r="R312" s="143"/>
    </row>
    <row r="313" spans="1:18" ht="35.1" customHeight="1">
      <c r="A313" s="143">
        <v>306</v>
      </c>
      <c r="B313" s="143">
        <v>105</v>
      </c>
      <c r="C313" s="143" t="s">
        <v>614</v>
      </c>
      <c r="D313" s="143" t="s">
        <v>1135</v>
      </c>
      <c r="E313" s="143" t="s">
        <v>1135</v>
      </c>
      <c r="F313" s="143" t="s">
        <v>1092</v>
      </c>
      <c r="G313" s="143" t="s">
        <v>1091</v>
      </c>
      <c r="H313" s="148">
        <v>1</v>
      </c>
      <c r="I313" s="143" t="s">
        <v>1090</v>
      </c>
      <c r="J313" s="147"/>
      <c r="K313" s="146"/>
      <c r="L313" s="143"/>
      <c r="M313" s="144"/>
      <c r="N313" s="144"/>
      <c r="O313" s="145"/>
      <c r="P313" s="144"/>
      <c r="Q313" s="143"/>
      <c r="R313" s="143"/>
    </row>
    <row r="314" spans="1:18" ht="35.1" customHeight="1">
      <c r="A314" s="143">
        <v>307</v>
      </c>
      <c r="B314" s="143">
        <v>106</v>
      </c>
      <c r="C314" s="143" t="s">
        <v>614</v>
      </c>
      <c r="D314" s="143" t="s">
        <v>1135</v>
      </c>
      <c r="E314" s="143" t="s">
        <v>1135</v>
      </c>
      <c r="F314" s="143" t="s">
        <v>1092</v>
      </c>
      <c r="G314" s="143" t="s">
        <v>1091</v>
      </c>
      <c r="H314" s="148">
        <v>1</v>
      </c>
      <c r="I314" s="143" t="s">
        <v>1090</v>
      </c>
      <c r="J314" s="147"/>
      <c r="K314" s="146"/>
      <c r="L314" s="143"/>
      <c r="M314" s="144"/>
      <c r="N314" s="144"/>
      <c r="O314" s="145"/>
      <c r="P314" s="144"/>
      <c r="Q314" s="143"/>
      <c r="R314" s="143"/>
    </row>
    <row r="315" spans="1:18" ht="35.1" customHeight="1">
      <c r="A315" s="143">
        <v>308</v>
      </c>
      <c r="B315" s="143">
        <v>107</v>
      </c>
      <c r="C315" s="143" t="s">
        <v>614</v>
      </c>
      <c r="D315" s="143" t="s">
        <v>1135</v>
      </c>
      <c r="E315" s="143" t="s">
        <v>1135</v>
      </c>
      <c r="F315" s="143" t="s">
        <v>1092</v>
      </c>
      <c r="G315" s="143" t="s">
        <v>1091</v>
      </c>
      <c r="H315" s="148">
        <v>1</v>
      </c>
      <c r="I315" s="143" t="s">
        <v>1090</v>
      </c>
      <c r="J315" s="147"/>
      <c r="K315" s="146"/>
      <c r="L315" s="143"/>
      <c r="M315" s="144"/>
      <c r="N315" s="144"/>
      <c r="O315" s="145"/>
      <c r="P315" s="144"/>
      <c r="Q315" s="143"/>
      <c r="R315" s="143"/>
    </row>
    <row r="316" spans="1:18" ht="35.1" customHeight="1">
      <c r="A316" s="143">
        <v>309</v>
      </c>
      <c r="B316" s="143">
        <v>108</v>
      </c>
      <c r="C316" s="143" t="s">
        <v>614</v>
      </c>
      <c r="D316" s="143" t="s">
        <v>1135</v>
      </c>
      <c r="E316" s="143" t="s">
        <v>1135</v>
      </c>
      <c r="F316" s="143" t="s">
        <v>1092</v>
      </c>
      <c r="G316" s="143" t="s">
        <v>1091</v>
      </c>
      <c r="H316" s="148">
        <v>1</v>
      </c>
      <c r="I316" s="143" t="s">
        <v>1090</v>
      </c>
      <c r="J316" s="147"/>
      <c r="K316" s="146"/>
      <c r="L316" s="143"/>
      <c r="M316" s="144"/>
      <c r="N316" s="144"/>
      <c r="O316" s="145"/>
      <c r="P316" s="144"/>
      <c r="Q316" s="143"/>
      <c r="R316" s="143"/>
    </row>
    <row r="317" spans="1:18" ht="35.1" customHeight="1">
      <c r="A317" s="143">
        <v>310</v>
      </c>
      <c r="B317" s="143">
        <v>109</v>
      </c>
      <c r="C317" s="143" t="s">
        <v>614</v>
      </c>
      <c r="D317" s="143" t="s">
        <v>1135</v>
      </c>
      <c r="E317" s="143" t="s">
        <v>1135</v>
      </c>
      <c r="F317" s="143" t="s">
        <v>1092</v>
      </c>
      <c r="G317" s="143" t="s">
        <v>1091</v>
      </c>
      <c r="H317" s="148">
        <v>1</v>
      </c>
      <c r="I317" s="143" t="s">
        <v>1090</v>
      </c>
      <c r="J317" s="147"/>
      <c r="K317" s="146"/>
      <c r="L317" s="143"/>
      <c r="M317" s="144"/>
      <c r="N317" s="144"/>
      <c r="O317" s="145"/>
      <c r="P317" s="144"/>
      <c r="Q317" s="143"/>
      <c r="R317" s="143"/>
    </row>
    <row r="318" spans="1:18" ht="35.1" customHeight="1">
      <c r="A318" s="143">
        <v>311</v>
      </c>
      <c r="B318" s="143">
        <v>110</v>
      </c>
      <c r="C318" s="143" t="s">
        <v>614</v>
      </c>
      <c r="D318" s="143" t="s">
        <v>1130</v>
      </c>
      <c r="E318" s="143" t="s">
        <v>1130</v>
      </c>
      <c r="F318" s="143" t="s">
        <v>1092</v>
      </c>
      <c r="G318" s="143" t="s">
        <v>1091</v>
      </c>
      <c r="H318" s="148">
        <v>1</v>
      </c>
      <c r="I318" s="143" t="s">
        <v>1090</v>
      </c>
      <c r="J318" s="147"/>
      <c r="K318" s="146"/>
      <c r="L318" s="143"/>
      <c r="M318" s="144"/>
      <c r="N318" s="144"/>
      <c r="O318" s="145"/>
      <c r="P318" s="144"/>
      <c r="Q318" s="143"/>
      <c r="R318" s="143"/>
    </row>
    <row r="319" spans="1:18" ht="35.1" customHeight="1">
      <c r="A319" s="143">
        <v>312</v>
      </c>
      <c r="B319" s="143">
        <v>110</v>
      </c>
      <c r="C319" s="143" t="s">
        <v>614</v>
      </c>
      <c r="D319" s="143" t="s">
        <v>1130</v>
      </c>
      <c r="E319" s="143" t="s">
        <v>1130</v>
      </c>
      <c r="F319" s="143" t="s">
        <v>1101</v>
      </c>
      <c r="G319" s="147" t="s">
        <v>1134</v>
      </c>
      <c r="H319" s="148">
        <v>1</v>
      </c>
      <c r="I319" s="143" t="s">
        <v>1094</v>
      </c>
      <c r="J319" s="147"/>
      <c r="K319" s="146"/>
      <c r="L319" s="143"/>
      <c r="M319" s="144"/>
      <c r="N319" s="144"/>
      <c r="O319" s="145"/>
      <c r="P319" s="144"/>
      <c r="Q319" s="143"/>
      <c r="R319" s="143" t="s">
        <v>1133</v>
      </c>
    </row>
    <row r="320" spans="1:18" ht="35.1" customHeight="1">
      <c r="A320" s="143">
        <v>313</v>
      </c>
      <c r="B320" s="143">
        <v>110</v>
      </c>
      <c r="C320" s="143" t="s">
        <v>614</v>
      </c>
      <c r="D320" s="143" t="s">
        <v>1130</v>
      </c>
      <c r="E320" s="143" t="s">
        <v>1130</v>
      </c>
      <c r="F320" s="143" t="s">
        <v>1126</v>
      </c>
      <c r="G320" s="147" t="s">
        <v>1132</v>
      </c>
      <c r="H320" s="148">
        <v>1</v>
      </c>
      <c r="I320" s="143" t="s">
        <v>1094</v>
      </c>
      <c r="J320" s="147"/>
      <c r="K320" s="146"/>
      <c r="L320" s="143"/>
      <c r="M320" s="144"/>
      <c r="N320" s="144"/>
      <c r="O320" s="145"/>
      <c r="P320" s="144"/>
      <c r="Q320" s="143"/>
      <c r="R320" s="143"/>
    </row>
    <row r="321" spans="1:18" ht="35.1" customHeight="1">
      <c r="A321" s="143">
        <v>314</v>
      </c>
      <c r="B321" s="143">
        <v>110</v>
      </c>
      <c r="C321" s="143" t="s">
        <v>614</v>
      </c>
      <c r="D321" s="143" t="s">
        <v>1130</v>
      </c>
      <c r="E321" s="143" t="s">
        <v>1130</v>
      </c>
      <c r="F321" s="143" t="s">
        <v>1098</v>
      </c>
      <c r="G321" s="147" t="s">
        <v>1131</v>
      </c>
      <c r="H321" s="148">
        <v>1</v>
      </c>
      <c r="I321" s="143" t="s">
        <v>1094</v>
      </c>
      <c r="J321" s="147"/>
      <c r="K321" s="146"/>
      <c r="L321" s="143"/>
      <c r="M321" s="144"/>
      <c r="N321" s="144"/>
      <c r="O321" s="145"/>
      <c r="P321" s="144"/>
      <c r="Q321" s="143"/>
      <c r="R321" s="143"/>
    </row>
    <row r="322" spans="1:18" ht="35.1" customHeight="1">
      <c r="A322" s="143">
        <v>315</v>
      </c>
      <c r="B322" s="143">
        <v>110</v>
      </c>
      <c r="C322" s="143" t="s">
        <v>614</v>
      </c>
      <c r="D322" s="143" t="s">
        <v>1130</v>
      </c>
      <c r="E322" s="143" t="s">
        <v>1130</v>
      </c>
      <c r="F322" s="143" t="s">
        <v>1096</v>
      </c>
      <c r="G322" s="147" t="s">
        <v>1095</v>
      </c>
      <c r="H322" s="148">
        <v>1</v>
      </c>
      <c r="I322" s="143" t="s">
        <v>1094</v>
      </c>
      <c r="J322" s="147"/>
      <c r="K322" s="146"/>
      <c r="L322" s="143"/>
      <c r="M322" s="144"/>
      <c r="N322" s="144"/>
      <c r="O322" s="145"/>
      <c r="P322" s="144"/>
      <c r="Q322" s="143"/>
      <c r="R322" s="143"/>
    </row>
    <row r="323" spans="1:18" ht="35.1" customHeight="1">
      <c r="A323" s="143">
        <v>316</v>
      </c>
      <c r="B323" s="143">
        <v>111</v>
      </c>
      <c r="C323" s="143" t="s">
        <v>614</v>
      </c>
      <c r="D323" s="143" t="s">
        <v>1129</v>
      </c>
      <c r="E323" s="143" t="s">
        <v>1129</v>
      </c>
      <c r="F323" s="143" t="s">
        <v>1092</v>
      </c>
      <c r="G323" s="143" t="s">
        <v>1091</v>
      </c>
      <c r="H323" s="148">
        <v>1</v>
      </c>
      <c r="I323" s="143" t="s">
        <v>1090</v>
      </c>
      <c r="J323" s="147"/>
      <c r="K323" s="146"/>
      <c r="L323" s="143"/>
      <c r="M323" s="144"/>
      <c r="N323" s="144"/>
      <c r="O323" s="145"/>
      <c r="P323" s="144"/>
      <c r="Q323" s="143"/>
      <c r="R323" s="143"/>
    </row>
    <row r="324" spans="1:18" ht="35.1" customHeight="1">
      <c r="A324" s="143">
        <v>317</v>
      </c>
      <c r="B324" s="143">
        <v>112</v>
      </c>
      <c r="C324" s="143" t="s">
        <v>614</v>
      </c>
      <c r="D324" s="143" t="s">
        <v>1129</v>
      </c>
      <c r="E324" s="143" t="s">
        <v>1129</v>
      </c>
      <c r="F324" s="143" t="s">
        <v>1092</v>
      </c>
      <c r="G324" s="143" t="s">
        <v>1091</v>
      </c>
      <c r="H324" s="148">
        <v>1</v>
      </c>
      <c r="I324" s="143" t="s">
        <v>1090</v>
      </c>
      <c r="J324" s="147"/>
      <c r="K324" s="146"/>
      <c r="L324" s="143"/>
      <c r="M324" s="144"/>
      <c r="N324" s="144"/>
      <c r="O324" s="145"/>
      <c r="P324" s="144"/>
      <c r="Q324" s="143"/>
      <c r="R324" s="143"/>
    </row>
    <row r="325" spans="1:18" ht="35.1" customHeight="1">
      <c r="A325" s="143">
        <v>318</v>
      </c>
      <c r="B325" s="143">
        <v>113</v>
      </c>
      <c r="C325" s="143" t="s">
        <v>614</v>
      </c>
      <c r="D325" s="143" t="s">
        <v>1129</v>
      </c>
      <c r="E325" s="143" t="s">
        <v>1129</v>
      </c>
      <c r="F325" s="143" t="s">
        <v>1092</v>
      </c>
      <c r="G325" s="143" t="s">
        <v>1091</v>
      </c>
      <c r="H325" s="148">
        <v>1</v>
      </c>
      <c r="I325" s="143" t="s">
        <v>1090</v>
      </c>
      <c r="J325" s="147"/>
      <c r="K325" s="146"/>
      <c r="L325" s="143"/>
      <c r="M325" s="144"/>
      <c r="N325" s="144"/>
      <c r="O325" s="145"/>
      <c r="P325" s="144"/>
      <c r="Q325" s="143"/>
      <c r="R325" s="143"/>
    </row>
    <row r="326" spans="1:18" ht="35.1" customHeight="1">
      <c r="A326" s="143">
        <v>319</v>
      </c>
      <c r="B326" s="143">
        <v>114</v>
      </c>
      <c r="C326" s="143" t="s">
        <v>614</v>
      </c>
      <c r="D326" s="143" t="s">
        <v>1129</v>
      </c>
      <c r="E326" s="143" t="s">
        <v>1129</v>
      </c>
      <c r="F326" s="143" t="s">
        <v>1092</v>
      </c>
      <c r="G326" s="143" t="s">
        <v>1091</v>
      </c>
      <c r="H326" s="148">
        <v>1</v>
      </c>
      <c r="I326" s="143" t="s">
        <v>1090</v>
      </c>
      <c r="J326" s="147"/>
      <c r="K326" s="146"/>
      <c r="L326" s="143"/>
      <c r="M326" s="144"/>
      <c r="N326" s="144"/>
      <c r="O326" s="145"/>
      <c r="P326" s="144"/>
      <c r="Q326" s="143"/>
      <c r="R326" s="143"/>
    </row>
    <row r="327" spans="1:18" ht="35.1" customHeight="1">
      <c r="A327" s="143">
        <v>320</v>
      </c>
      <c r="B327" s="143">
        <v>115</v>
      </c>
      <c r="C327" s="143" t="s">
        <v>614</v>
      </c>
      <c r="D327" s="143" t="s">
        <v>1129</v>
      </c>
      <c r="E327" s="143" t="s">
        <v>1129</v>
      </c>
      <c r="F327" s="143" t="s">
        <v>1092</v>
      </c>
      <c r="G327" s="143" t="s">
        <v>1091</v>
      </c>
      <c r="H327" s="148">
        <v>1</v>
      </c>
      <c r="I327" s="143" t="s">
        <v>1090</v>
      </c>
      <c r="J327" s="147"/>
      <c r="K327" s="146"/>
      <c r="L327" s="143"/>
      <c r="M327" s="144"/>
      <c r="N327" s="144"/>
      <c r="O327" s="145"/>
      <c r="P327" s="144"/>
      <c r="Q327" s="143"/>
      <c r="R327" s="143"/>
    </row>
    <row r="328" spans="1:18" ht="35.1" customHeight="1">
      <c r="A328" s="143">
        <v>321</v>
      </c>
      <c r="B328" s="143">
        <v>116</v>
      </c>
      <c r="C328" s="143" t="s">
        <v>614</v>
      </c>
      <c r="D328" s="143" t="s">
        <v>1129</v>
      </c>
      <c r="E328" s="143" t="s">
        <v>1129</v>
      </c>
      <c r="F328" s="143" t="s">
        <v>1092</v>
      </c>
      <c r="G328" s="143" t="s">
        <v>1091</v>
      </c>
      <c r="H328" s="148">
        <v>1</v>
      </c>
      <c r="I328" s="143" t="s">
        <v>1090</v>
      </c>
      <c r="J328" s="147"/>
      <c r="K328" s="146"/>
      <c r="L328" s="143"/>
      <c r="M328" s="144"/>
      <c r="N328" s="144"/>
      <c r="O328" s="145"/>
      <c r="P328" s="144"/>
      <c r="Q328" s="143"/>
      <c r="R328" s="143"/>
    </row>
    <row r="329" spans="1:18" ht="35.1" customHeight="1">
      <c r="A329" s="143">
        <v>322</v>
      </c>
      <c r="B329" s="143">
        <v>117</v>
      </c>
      <c r="C329" s="143" t="s">
        <v>614</v>
      </c>
      <c r="D329" s="143" t="s">
        <v>1129</v>
      </c>
      <c r="E329" s="143" t="s">
        <v>1129</v>
      </c>
      <c r="F329" s="143" t="s">
        <v>1092</v>
      </c>
      <c r="G329" s="143" t="s">
        <v>1091</v>
      </c>
      <c r="H329" s="148">
        <v>1</v>
      </c>
      <c r="I329" s="143" t="s">
        <v>1090</v>
      </c>
      <c r="J329" s="147"/>
      <c r="K329" s="146"/>
      <c r="L329" s="143"/>
      <c r="M329" s="144"/>
      <c r="N329" s="144"/>
      <c r="O329" s="145"/>
      <c r="P329" s="144"/>
      <c r="Q329" s="143"/>
      <c r="R329" s="143"/>
    </row>
    <row r="330" spans="1:18" ht="35.1" customHeight="1">
      <c r="A330" s="143">
        <v>323</v>
      </c>
      <c r="B330" s="143">
        <v>118</v>
      </c>
      <c r="C330" s="143" t="s">
        <v>614</v>
      </c>
      <c r="D330" s="143" t="s">
        <v>1116</v>
      </c>
      <c r="E330" s="143" t="s">
        <v>1116</v>
      </c>
      <c r="F330" s="143" t="s">
        <v>1092</v>
      </c>
      <c r="G330" s="143" t="s">
        <v>1091</v>
      </c>
      <c r="H330" s="148">
        <v>1</v>
      </c>
      <c r="I330" s="143" t="s">
        <v>1090</v>
      </c>
      <c r="J330" s="147"/>
      <c r="K330" s="146"/>
      <c r="L330" s="143"/>
      <c r="M330" s="144"/>
      <c r="N330" s="144"/>
      <c r="O330" s="145"/>
      <c r="P330" s="144"/>
      <c r="Q330" s="143"/>
      <c r="R330" s="143"/>
    </row>
    <row r="331" spans="1:18" ht="35.1" customHeight="1">
      <c r="A331" s="143">
        <v>324</v>
      </c>
      <c r="B331" s="143">
        <v>118</v>
      </c>
      <c r="C331" s="143" t="s">
        <v>614</v>
      </c>
      <c r="D331" s="143" t="s">
        <v>1116</v>
      </c>
      <c r="E331" s="143" t="s">
        <v>1116</v>
      </c>
      <c r="F331" s="143" t="s">
        <v>1101</v>
      </c>
      <c r="G331" s="147" t="s">
        <v>1128</v>
      </c>
      <c r="H331" s="148">
        <v>1</v>
      </c>
      <c r="I331" s="143" t="s">
        <v>1094</v>
      </c>
      <c r="J331" s="147"/>
      <c r="K331" s="146"/>
      <c r="L331" s="143"/>
      <c r="M331" s="144"/>
      <c r="N331" s="144"/>
      <c r="O331" s="145"/>
      <c r="P331" s="144"/>
      <c r="Q331" s="143"/>
      <c r="R331" s="143" t="s">
        <v>1127</v>
      </c>
    </row>
    <row r="332" spans="1:18" ht="35.1" customHeight="1">
      <c r="A332" s="143">
        <v>325</v>
      </c>
      <c r="B332" s="143">
        <v>118</v>
      </c>
      <c r="C332" s="143" t="s">
        <v>614</v>
      </c>
      <c r="D332" s="143" t="s">
        <v>1116</v>
      </c>
      <c r="E332" s="143" t="s">
        <v>1116</v>
      </c>
      <c r="F332" s="143" t="s">
        <v>1126</v>
      </c>
      <c r="G332" s="147" t="s">
        <v>1125</v>
      </c>
      <c r="H332" s="148">
        <v>1</v>
      </c>
      <c r="I332" s="143" t="s">
        <v>1094</v>
      </c>
      <c r="J332" s="147"/>
      <c r="K332" s="146"/>
      <c r="L332" s="143"/>
      <c r="M332" s="144"/>
      <c r="N332" s="144"/>
      <c r="O332" s="145"/>
      <c r="P332" s="144"/>
      <c r="Q332" s="143"/>
      <c r="R332" s="143"/>
    </row>
    <row r="333" spans="1:18" ht="35.1" customHeight="1">
      <c r="A333" s="143">
        <v>326</v>
      </c>
      <c r="B333" s="143">
        <v>118</v>
      </c>
      <c r="C333" s="143" t="s">
        <v>614</v>
      </c>
      <c r="D333" s="143" t="s">
        <v>1116</v>
      </c>
      <c r="E333" s="143" t="s">
        <v>1116</v>
      </c>
      <c r="F333" s="143" t="s">
        <v>1096</v>
      </c>
      <c r="G333" s="147" t="s">
        <v>1124</v>
      </c>
      <c r="H333" s="148">
        <v>1</v>
      </c>
      <c r="I333" s="143" t="s">
        <v>1094</v>
      </c>
      <c r="J333" s="147"/>
      <c r="K333" s="146"/>
      <c r="L333" s="143"/>
      <c r="M333" s="144"/>
      <c r="N333" s="144"/>
      <c r="O333" s="145"/>
      <c r="P333" s="144"/>
      <c r="Q333" s="143"/>
      <c r="R333" s="143"/>
    </row>
    <row r="334" spans="1:18" ht="35.1" customHeight="1">
      <c r="A334" s="143">
        <v>327</v>
      </c>
      <c r="B334" s="143">
        <v>119</v>
      </c>
      <c r="C334" s="143" t="s">
        <v>614</v>
      </c>
      <c r="D334" s="143" t="s">
        <v>1116</v>
      </c>
      <c r="E334" s="143" t="s">
        <v>1116</v>
      </c>
      <c r="F334" s="143" t="s">
        <v>1092</v>
      </c>
      <c r="G334" s="143" t="s">
        <v>1091</v>
      </c>
      <c r="H334" s="148">
        <v>1</v>
      </c>
      <c r="I334" s="143" t="s">
        <v>1090</v>
      </c>
      <c r="J334" s="147"/>
      <c r="K334" s="146"/>
      <c r="L334" s="143"/>
      <c r="M334" s="144"/>
      <c r="N334" s="144"/>
      <c r="O334" s="145"/>
      <c r="P334" s="144"/>
      <c r="Q334" s="143"/>
      <c r="R334" s="143"/>
    </row>
    <row r="335" spans="1:18" ht="35.1" customHeight="1">
      <c r="A335" s="143">
        <v>328</v>
      </c>
      <c r="B335" s="143">
        <v>120</v>
      </c>
      <c r="C335" s="143" t="s">
        <v>614</v>
      </c>
      <c r="D335" s="143" t="s">
        <v>1116</v>
      </c>
      <c r="E335" s="143" t="s">
        <v>1116</v>
      </c>
      <c r="F335" s="143" t="s">
        <v>1092</v>
      </c>
      <c r="G335" s="143" t="s">
        <v>1091</v>
      </c>
      <c r="H335" s="148">
        <v>1</v>
      </c>
      <c r="I335" s="143" t="s">
        <v>1090</v>
      </c>
      <c r="J335" s="147"/>
      <c r="K335" s="146"/>
      <c r="L335" s="143"/>
      <c r="M335" s="144"/>
      <c r="N335" s="144"/>
      <c r="O335" s="145"/>
      <c r="P335" s="144"/>
      <c r="Q335" s="143"/>
      <c r="R335" s="143"/>
    </row>
    <row r="336" spans="1:18" ht="35.1" customHeight="1">
      <c r="A336" s="143">
        <v>329</v>
      </c>
      <c r="B336" s="143">
        <v>121</v>
      </c>
      <c r="C336" s="143" t="s">
        <v>614</v>
      </c>
      <c r="D336" s="143" t="s">
        <v>1116</v>
      </c>
      <c r="E336" s="143" t="s">
        <v>1116</v>
      </c>
      <c r="F336" s="143" t="s">
        <v>1092</v>
      </c>
      <c r="G336" s="143" t="s">
        <v>1091</v>
      </c>
      <c r="H336" s="148">
        <v>1</v>
      </c>
      <c r="I336" s="143" t="s">
        <v>1090</v>
      </c>
      <c r="J336" s="147"/>
      <c r="K336" s="146"/>
      <c r="L336" s="143"/>
      <c r="M336" s="144"/>
      <c r="N336" s="144"/>
      <c r="O336" s="145"/>
      <c r="P336" s="144"/>
      <c r="Q336" s="143"/>
      <c r="R336" s="143"/>
    </row>
    <row r="337" spans="1:18" ht="35.1" customHeight="1">
      <c r="A337" s="143">
        <v>330</v>
      </c>
      <c r="B337" s="143">
        <v>122</v>
      </c>
      <c r="C337" s="143" t="s">
        <v>614</v>
      </c>
      <c r="D337" s="143" t="s">
        <v>1116</v>
      </c>
      <c r="E337" s="143" t="s">
        <v>1116</v>
      </c>
      <c r="F337" s="143" t="s">
        <v>1092</v>
      </c>
      <c r="G337" s="143" t="s">
        <v>1091</v>
      </c>
      <c r="H337" s="148">
        <v>1</v>
      </c>
      <c r="I337" s="143" t="s">
        <v>1090</v>
      </c>
      <c r="J337" s="147"/>
      <c r="K337" s="146"/>
      <c r="L337" s="143"/>
      <c r="M337" s="144"/>
      <c r="N337" s="144"/>
      <c r="O337" s="145"/>
      <c r="P337" s="144"/>
      <c r="Q337" s="143"/>
      <c r="R337" s="143"/>
    </row>
    <row r="338" spans="1:18" ht="35.1" customHeight="1">
      <c r="A338" s="143">
        <v>331</v>
      </c>
      <c r="B338" s="143">
        <v>123</v>
      </c>
      <c r="C338" s="143" t="s">
        <v>614</v>
      </c>
      <c r="D338" s="143" t="s">
        <v>1116</v>
      </c>
      <c r="E338" s="143" t="s">
        <v>1116</v>
      </c>
      <c r="F338" s="143" t="s">
        <v>1092</v>
      </c>
      <c r="G338" s="143" t="s">
        <v>1091</v>
      </c>
      <c r="H338" s="148">
        <v>1</v>
      </c>
      <c r="I338" s="143" t="s">
        <v>1090</v>
      </c>
      <c r="J338" s="147"/>
      <c r="K338" s="146"/>
      <c r="L338" s="143"/>
      <c r="M338" s="144"/>
      <c r="N338" s="144"/>
      <c r="O338" s="145"/>
      <c r="P338" s="144"/>
      <c r="Q338" s="143"/>
      <c r="R338" s="143"/>
    </row>
    <row r="339" spans="1:18" ht="35.1" customHeight="1">
      <c r="A339" s="143">
        <v>332</v>
      </c>
      <c r="B339" s="143">
        <v>124</v>
      </c>
      <c r="C339" s="143" t="s">
        <v>614</v>
      </c>
      <c r="D339" s="143" t="s">
        <v>1116</v>
      </c>
      <c r="E339" s="143" t="s">
        <v>1116</v>
      </c>
      <c r="F339" s="143" t="s">
        <v>1092</v>
      </c>
      <c r="G339" s="143" t="s">
        <v>1091</v>
      </c>
      <c r="H339" s="148">
        <v>1</v>
      </c>
      <c r="I339" s="143" t="s">
        <v>1090</v>
      </c>
      <c r="J339" s="147"/>
      <c r="K339" s="146"/>
      <c r="L339" s="143"/>
      <c r="M339" s="144"/>
      <c r="N339" s="144"/>
      <c r="O339" s="145"/>
      <c r="P339" s="144"/>
      <c r="Q339" s="143"/>
      <c r="R339" s="143"/>
    </row>
    <row r="340" spans="1:18" ht="35.1" customHeight="1">
      <c r="A340" s="143">
        <v>333</v>
      </c>
      <c r="B340" s="143">
        <v>125</v>
      </c>
      <c r="C340" s="143" t="s">
        <v>614</v>
      </c>
      <c r="D340" s="143" t="s">
        <v>1116</v>
      </c>
      <c r="E340" s="143" t="s">
        <v>1116</v>
      </c>
      <c r="F340" s="143" t="s">
        <v>1092</v>
      </c>
      <c r="G340" s="143" t="s">
        <v>1091</v>
      </c>
      <c r="H340" s="148">
        <v>1</v>
      </c>
      <c r="I340" s="143" t="s">
        <v>1090</v>
      </c>
      <c r="J340" s="147"/>
      <c r="K340" s="146"/>
      <c r="L340" s="143"/>
      <c r="M340" s="144"/>
      <c r="N340" s="144"/>
      <c r="O340" s="145"/>
      <c r="P340" s="144"/>
      <c r="Q340" s="143"/>
      <c r="R340" s="143"/>
    </row>
    <row r="341" spans="1:18" ht="35.1" customHeight="1">
      <c r="A341" s="143">
        <v>334</v>
      </c>
      <c r="B341" s="143">
        <v>126</v>
      </c>
      <c r="C341" s="143" t="s">
        <v>614</v>
      </c>
      <c r="D341" s="143" t="s">
        <v>1116</v>
      </c>
      <c r="E341" s="143" t="s">
        <v>1116</v>
      </c>
      <c r="F341" s="143" t="s">
        <v>1092</v>
      </c>
      <c r="G341" s="143" t="s">
        <v>1091</v>
      </c>
      <c r="H341" s="148">
        <v>1</v>
      </c>
      <c r="I341" s="143" t="s">
        <v>1090</v>
      </c>
      <c r="J341" s="147"/>
      <c r="K341" s="146"/>
      <c r="L341" s="143"/>
      <c r="M341" s="144"/>
      <c r="N341" s="144"/>
      <c r="O341" s="145"/>
      <c r="P341" s="144"/>
      <c r="Q341" s="143"/>
      <c r="R341" s="143"/>
    </row>
    <row r="342" spans="1:18" ht="35.1" customHeight="1">
      <c r="A342" s="143">
        <v>335</v>
      </c>
      <c r="B342" s="143">
        <v>127</v>
      </c>
      <c r="C342" s="143" t="s">
        <v>614</v>
      </c>
      <c r="D342" s="143" t="s">
        <v>1116</v>
      </c>
      <c r="E342" s="143" t="s">
        <v>1116</v>
      </c>
      <c r="F342" s="143" t="s">
        <v>1092</v>
      </c>
      <c r="G342" s="143" t="s">
        <v>1091</v>
      </c>
      <c r="H342" s="148">
        <v>1</v>
      </c>
      <c r="I342" s="143" t="s">
        <v>1090</v>
      </c>
      <c r="J342" s="147"/>
      <c r="K342" s="146"/>
      <c r="L342" s="143"/>
      <c r="M342" s="144"/>
      <c r="N342" s="144"/>
      <c r="O342" s="145"/>
      <c r="P342" s="144"/>
      <c r="Q342" s="143"/>
      <c r="R342" s="143"/>
    </row>
    <row r="343" spans="1:18" ht="35.1" customHeight="1">
      <c r="A343" s="143">
        <v>336</v>
      </c>
      <c r="B343" s="143">
        <v>127</v>
      </c>
      <c r="C343" s="143" t="s">
        <v>614</v>
      </c>
      <c r="D343" s="143" t="s">
        <v>1116</v>
      </c>
      <c r="E343" s="143" t="s">
        <v>1116</v>
      </c>
      <c r="F343" s="143" t="s">
        <v>1121</v>
      </c>
      <c r="G343" s="147" t="s">
        <v>1123</v>
      </c>
      <c r="H343" s="148">
        <v>1</v>
      </c>
      <c r="I343" s="143" t="s">
        <v>1094</v>
      </c>
      <c r="J343" s="147"/>
      <c r="K343" s="146"/>
      <c r="L343" s="143"/>
      <c r="M343" s="144"/>
      <c r="N343" s="144"/>
      <c r="O343" s="145"/>
      <c r="P343" s="144"/>
      <c r="Q343" s="143"/>
      <c r="R343" s="143"/>
    </row>
    <row r="344" spans="1:18" ht="35.1" customHeight="1">
      <c r="A344" s="143">
        <v>337</v>
      </c>
      <c r="B344" s="143">
        <v>127</v>
      </c>
      <c r="C344" s="143" t="s">
        <v>614</v>
      </c>
      <c r="D344" s="143" t="s">
        <v>1116</v>
      </c>
      <c r="E344" s="143" t="s">
        <v>1116</v>
      </c>
      <c r="F344" s="143" t="s">
        <v>1106</v>
      </c>
      <c r="G344" s="147" t="s">
        <v>1122</v>
      </c>
      <c r="H344" s="148">
        <v>1</v>
      </c>
      <c r="I344" s="143" t="s">
        <v>608</v>
      </c>
      <c r="J344" s="147"/>
      <c r="K344" s="146"/>
      <c r="L344" s="143"/>
      <c r="M344" s="144"/>
      <c r="N344" s="144"/>
      <c r="O344" s="145"/>
      <c r="P344" s="144"/>
      <c r="Q344" s="143"/>
      <c r="R344" s="143"/>
    </row>
    <row r="345" spans="1:18" ht="35.1" customHeight="1">
      <c r="A345" s="143">
        <v>338</v>
      </c>
      <c r="B345" s="143">
        <v>128</v>
      </c>
      <c r="C345" s="143" t="s">
        <v>614</v>
      </c>
      <c r="D345" s="143" t="s">
        <v>1116</v>
      </c>
      <c r="E345" s="143" t="s">
        <v>1116</v>
      </c>
      <c r="F345" s="143" t="s">
        <v>1092</v>
      </c>
      <c r="G345" s="143" t="s">
        <v>1091</v>
      </c>
      <c r="H345" s="148">
        <v>1</v>
      </c>
      <c r="I345" s="143" t="s">
        <v>1090</v>
      </c>
      <c r="J345" s="147"/>
      <c r="K345" s="146"/>
      <c r="L345" s="143"/>
      <c r="M345" s="144"/>
      <c r="N345" s="144"/>
      <c r="O345" s="145"/>
      <c r="P345" s="144"/>
      <c r="Q345" s="143"/>
      <c r="R345" s="149"/>
    </row>
    <row r="346" spans="1:18" ht="35.1" customHeight="1">
      <c r="A346" s="143">
        <v>339</v>
      </c>
      <c r="B346" s="143">
        <v>128</v>
      </c>
      <c r="C346" s="143" t="s">
        <v>614</v>
      </c>
      <c r="D346" s="143" t="s">
        <v>1116</v>
      </c>
      <c r="E346" s="143" t="s">
        <v>1116</v>
      </c>
      <c r="F346" s="143" t="s">
        <v>1121</v>
      </c>
      <c r="G346" s="147" t="s">
        <v>1120</v>
      </c>
      <c r="H346" s="148">
        <v>1</v>
      </c>
      <c r="I346" s="143" t="s">
        <v>1094</v>
      </c>
      <c r="J346" s="147"/>
      <c r="K346" s="146"/>
      <c r="L346" s="143"/>
      <c r="M346" s="144"/>
      <c r="N346" s="144"/>
      <c r="O346" s="145"/>
      <c r="P346" s="144"/>
      <c r="Q346" s="143"/>
      <c r="R346" s="149"/>
    </row>
    <row r="347" spans="1:18" ht="35.1" customHeight="1">
      <c r="A347" s="143">
        <v>340</v>
      </c>
      <c r="B347" s="143">
        <v>128</v>
      </c>
      <c r="C347" s="143" t="s">
        <v>614</v>
      </c>
      <c r="D347" s="143" t="s">
        <v>1116</v>
      </c>
      <c r="E347" s="143" t="s">
        <v>1116</v>
      </c>
      <c r="F347" s="143" t="s">
        <v>1106</v>
      </c>
      <c r="G347" s="147" t="s">
        <v>1119</v>
      </c>
      <c r="H347" s="148">
        <v>1</v>
      </c>
      <c r="I347" s="143" t="s">
        <v>608</v>
      </c>
      <c r="J347" s="147"/>
      <c r="K347" s="146"/>
      <c r="L347" s="143"/>
      <c r="M347" s="144"/>
      <c r="N347" s="144"/>
      <c r="O347" s="145"/>
      <c r="P347" s="144"/>
      <c r="Q347" s="143"/>
      <c r="R347" s="149"/>
    </row>
    <row r="348" spans="1:18" ht="35.1" customHeight="1">
      <c r="A348" s="143">
        <v>341</v>
      </c>
      <c r="B348" s="143">
        <v>129</v>
      </c>
      <c r="C348" s="143" t="s">
        <v>614</v>
      </c>
      <c r="D348" s="143" t="s">
        <v>1116</v>
      </c>
      <c r="E348" s="143" t="s">
        <v>1116</v>
      </c>
      <c r="F348" s="143" t="s">
        <v>1092</v>
      </c>
      <c r="G348" s="143" t="s">
        <v>1091</v>
      </c>
      <c r="H348" s="148">
        <v>1</v>
      </c>
      <c r="I348" s="143" t="s">
        <v>1090</v>
      </c>
      <c r="J348" s="147"/>
      <c r="K348" s="146"/>
      <c r="L348" s="143"/>
      <c r="M348" s="144"/>
      <c r="N348" s="144"/>
      <c r="O348" s="145"/>
      <c r="P348" s="144"/>
      <c r="Q348" s="143"/>
      <c r="R348" s="143"/>
    </row>
    <row r="349" spans="1:18" ht="35.1" customHeight="1">
      <c r="A349" s="143">
        <v>342</v>
      </c>
      <c r="B349" s="143">
        <v>130</v>
      </c>
      <c r="C349" s="143" t="s">
        <v>614</v>
      </c>
      <c r="D349" s="143" t="s">
        <v>1116</v>
      </c>
      <c r="E349" s="143" t="s">
        <v>1116</v>
      </c>
      <c r="F349" s="143" t="s">
        <v>1092</v>
      </c>
      <c r="G349" s="143" t="s">
        <v>1091</v>
      </c>
      <c r="H349" s="148">
        <v>1</v>
      </c>
      <c r="I349" s="143" t="s">
        <v>1090</v>
      </c>
      <c r="J349" s="147"/>
      <c r="K349" s="146"/>
      <c r="L349" s="143"/>
      <c r="M349" s="144"/>
      <c r="N349" s="144"/>
      <c r="O349" s="145"/>
      <c r="P349" s="144"/>
      <c r="Q349" s="143"/>
      <c r="R349" s="143"/>
    </row>
    <row r="350" spans="1:18" ht="35.1" customHeight="1">
      <c r="A350" s="143">
        <v>343</v>
      </c>
      <c r="B350" s="143">
        <v>131</v>
      </c>
      <c r="C350" s="143" t="s">
        <v>614</v>
      </c>
      <c r="D350" s="143" t="s">
        <v>1116</v>
      </c>
      <c r="E350" s="143" t="s">
        <v>1116</v>
      </c>
      <c r="F350" s="143" t="s">
        <v>1092</v>
      </c>
      <c r="G350" s="143" t="s">
        <v>1091</v>
      </c>
      <c r="H350" s="148">
        <v>1</v>
      </c>
      <c r="I350" s="143" t="s">
        <v>1090</v>
      </c>
      <c r="J350" s="147"/>
      <c r="K350" s="146"/>
      <c r="L350" s="143"/>
      <c r="M350" s="144"/>
      <c r="N350" s="144"/>
      <c r="O350" s="145"/>
      <c r="P350" s="144"/>
      <c r="Q350" s="143"/>
      <c r="R350" s="143"/>
    </row>
    <row r="351" spans="1:18" ht="35.1" customHeight="1">
      <c r="A351" s="143">
        <v>344</v>
      </c>
      <c r="B351" s="143">
        <v>131</v>
      </c>
      <c r="C351" s="143" t="s">
        <v>614</v>
      </c>
      <c r="D351" s="143" t="s">
        <v>1116</v>
      </c>
      <c r="E351" s="143" t="s">
        <v>1116</v>
      </c>
      <c r="F351" s="143" t="s">
        <v>1118</v>
      </c>
      <c r="G351" s="147" t="s">
        <v>1117</v>
      </c>
      <c r="H351" s="148">
        <v>1</v>
      </c>
      <c r="I351" s="143" t="s">
        <v>608</v>
      </c>
      <c r="J351" s="147"/>
      <c r="K351" s="146"/>
      <c r="L351" s="143"/>
      <c r="M351" s="144"/>
      <c r="N351" s="144"/>
      <c r="O351" s="145"/>
      <c r="P351" s="144"/>
      <c r="Q351" s="143"/>
      <c r="R351" s="143"/>
    </row>
    <row r="352" spans="1:18" ht="35.1" customHeight="1">
      <c r="A352" s="143">
        <v>345</v>
      </c>
      <c r="B352" s="143">
        <v>132</v>
      </c>
      <c r="C352" s="143" t="s">
        <v>614</v>
      </c>
      <c r="D352" s="143" t="s">
        <v>1116</v>
      </c>
      <c r="E352" s="143" t="s">
        <v>1116</v>
      </c>
      <c r="F352" s="143" t="s">
        <v>1092</v>
      </c>
      <c r="G352" s="143" t="s">
        <v>1091</v>
      </c>
      <c r="H352" s="148">
        <v>1</v>
      </c>
      <c r="I352" s="143" t="s">
        <v>1090</v>
      </c>
      <c r="J352" s="147"/>
      <c r="K352" s="146"/>
      <c r="L352" s="143"/>
      <c r="M352" s="144"/>
      <c r="N352" s="144"/>
      <c r="O352" s="145"/>
      <c r="P352" s="144"/>
      <c r="Q352" s="143"/>
      <c r="R352" s="143"/>
    </row>
    <row r="353" spans="1:18" ht="35.1" customHeight="1">
      <c r="A353" s="143">
        <v>346</v>
      </c>
      <c r="B353" s="143">
        <v>133</v>
      </c>
      <c r="C353" s="143" t="s">
        <v>614</v>
      </c>
      <c r="D353" s="143">
        <v>173</v>
      </c>
      <c r="E353" s="143">
        <v>173</v>
      </c>
      <c r="F353" s="143" t="s">
        <v>1092</v>
      </c>
      <c r="G353" s="143" t="s">
        <v>1091</v>
      </c>
      <c r="H353" s="148">
        <v>1</v>
      </c>
      <c r="I353" s="143" t="s">
        <v>1090</v>
      </c>
      <c r="J353" s="147"/>
      <c r="K353" s="146"/>
      <c r="L353" s="143"/>
      <c r="M353" s="144"/>
      <c r="N353" s="144"/>
      <c r="O353" s="145"/>
      <c r="P353" s="144"/>
      <c r="Q353" s="143"/>
      <c r="R353" s="143"/>
    </row>
    <row r="354" spans="1:18" ht="35.1" customHeight="1">
      <c r="A354" s="143">
        <v>347</v>
      </c>
      <c r="B354" s="143">
        <v>133</v>
      </c>
      <c r="C354" s="143" t="s">
        <v>614</v>
      </c>
      <c r="D354" s="143">
        <v>173</v>
      </c>
      <c r="E354" s="143">
        <v>173</v>
      </c>
      <c r="F354" s="143" t="s">
        <v>921</v>
      </c>
      <c r="G354" s="147" t="s">
        <v>1115</v>
      </c>
      <c r="H354" s="148">
        <v>1</v>
      </c>
      <c r="I354" s="143" t="s">
        <v>616</v>
      </c>
      <c r="J354" s="147"/>
      <c r="K354" s="146"/>
      <c r="L354" s="143"/>
      <c r="M354" s="144"/>
      <c r="N354" s="144"/>
      <c r="O354" s="145"/>
      <c r="P354" s="144"/>
      <c r="Q354" s="143"/>
      <c r="R354" s="143"/>
    </row>
    <row r="355" spans="1:18" ht="35.1" customHeight="1">
      <c r="A355" s="143">
        <v>348</v>
      </c>
      <c r="B355" s="143">
        <v>133</v>
      </c>
      <c r="C355" s="143" t="s">
        <v>614</v>
      </c>
      <c r="D355" s="143">
        <v>173</v>
      </c>
      <c r="E355" s="143">
        <v>173</v>
      </c>
      <c r="F355" s="143" t="s">
        <v>1114</v>
      </c>
      <c r="G355" s="147" t="s">
        <v>1113</v>
      </c>
      <c r="H355" s="148">
        <v>3</v>
      </c>
      <c r="I355" s="143" t="s">
        <v>616</v>
      </c>
      <c r="J355" s="147"/>
      <c r="K355" s="146"/>
      <c r="L355" s="143"/>
      <c r="M355" s="144"/>
      <c r="N355" s="144"/>
      <c r="O355" s="145"/>
      <c r="P355" s="144"/>
      <c r="Q355" s="143"/>
      <c r="R355" s="143"/>
    </row>
    <row r="356" spans="1:18" ht="35.1" customHeight="1">
      <c r="A356" s="143">
        <v>349</v>
      </c>
      <c r="B356" s="143">
        <v>133</v>
      </c>
      <c r="C356" s="143" t="s">
        <v>614</v>
      </c>
      <c r="D356" s="143">
        <v>173</v>
      </c>
      <c r="E356" s="143">
        <v>173</v>
      </c>
      <c r="F356" s="143" t="s">
        <v>1112</v>
      </c>
      <c r="G356" s="147" t="s">
        <v>1111</v>
      </c>
      <c r="H356" s="148">
        <v>1</v>
      </c>
      <c r="I356" s="143" t="s">
        <v>616</v>
      </c>
      <c r="J356" s="147"/>
      <c r="K356" s="146"/>
      <c r="L356" s="143"/>
      <c r="M356" s="144"/>
      <c r="N356" s="144"/>
      <c r="O356" s="145"/>
      <c r="P356" s="144"/>
      <c r="Q356" s="143"/>
      <c r="R356" s="143"/>
    </row>
    <row r="357" spans="1:18" ht="35.1" customHeight="1">
      <c r="A357" s="143">
        <v>350</v>
      </c>
      <c r="B357" s="143">
        <v>134</v>
      </c>
      <c r="C357" s="143" t="s">
        <v>614</v>
      </c>
      <c r="D357" s="143">
        <v>148</v>
      </c>
      <c r="E357" s="143">
        <v>148</v>
      </c>
      <c r="F357" s="143" t="s">
        <v>1092</v>
      </c>
      <c r="G357" s="143" t="s">
        <v>1091</v>
      </c>
      <c r="H357" s="148">
        <v>1</v>
      </c>
      <c r="I357" s="143" t="s">
        <v>1090</v>
      </c>
      <c r="J357" s="147"/>
      <c r="K357" s="146"/>
      <c r="L357" s="143"/>
      <c r="M357" s="144"/>
      <c r="N357" s="144"/>
      <c r="O357" s="145"/>
      <c r="P357" s="144"/>
      <c r="Q357" s="143"/>
      <c r="R357" s="143"/>
    </row>
    <row r="358" spans="1:18" ht="35.1" customHeight="1">
      <c r="A358" s="143">
        <v>351</v>
      </c>
      <c r="B358" s="143">
        <v>134</v>
      </c>
      <c r="C358" s="143" t="s">
        <v>614</v>
      </c>
      <c r="D358" s="143">
        <v>148</v>
      </c>
      <c r="E358" s="143">
        <v>148</v>
      </c>
      <c r="F358" s="143" t="s">
        <v>1101</v>
      </c>
      <c r="G358" s="147" t="s">
        <v>1110</v>
      </c>
      <c r="H358" s="148">
        <v>1</v>
      </c>
      <c r="I358" s="143" t="s">
        <v>1094</v>
      </c>
      <c r="J358" s="147"/>
      <c r="K358" s="146"/>
      <c r="L358" s="143"/>
      <c r="M358" s="144"/>
      <c r="N358" s="144"/>
      <c r="O358" s="145"/>
      <c r="P358" s="144"/>
      <c r="Q358" s="143"/>
      <c r="R358" s="143" t="s">
        <v>1109</v>
      </c>
    </row>
    <row r="359" spans="1:18" ht="35.1" customHeight="1">
      <c r="A359" s="143">
        <v>352</v>
      </c>
      <c r="B359" s="143">
        <v>134</v>
      </c>
      <c r="C359" s="143" t="s">
        <v>614</v>
      </c>
      <c r="D359" s="143">
        <v>148</v>
      </c>
      <c r="E359" s="143">
        <v>148</v>
      </c>
      <c r="F359" s="143" t="s">
        <v>1098</v>
      </c>
      <c r="G359" s="147" t="s">
        <v>1108</v>
      </c>
      <c r="H359" s="148">
        <v>1</v>
      </c>
      <c r="I359" s="143" t="s">
        <v>1094</v>
      </c>
      <c r="J359" s="147"/>
      <c r="K359" s="146"/>
      <c r="L359" s="143"/>
      <c r="M359" s="144"/>
      <c r="N359" s="144"/>
      <c r="O359" s="145"/>
      <c r="P359" s="144"/>
      <c r="Q359" s="143"/>
      <c r="R359" s="143" t="s">
        <v>1107</v>
      </c>
    </row>
    <row r="360" spans="1:18" ht="35.1" customHeight="1">
      <c r="A360" s="143">
        <v>353</v>
      </c>
      <c r="B360" s="143">
        <v>134</v>
      </c>
      <c r="C360" s="143" t="s">
        <v>614</v>
      </c>
      <c r="D360" s="143">
        <v>148</v>
      </c>
      <c r="E360" s="143">
        <v>148</v>
      </c>
      <c r="F360" s="143" t="s">
        <v>1096</v>
      </c>
      <c r="G360" s="147" t="s">
        <v>1102</v>
      </c>
      <c r="H360" s="148">
        <v>1</v>
      </c>
      <c r="I360" s="143" t="s">
        <v>1094</v>
      </c>
      <c r="J360" s="147"/>
      <c r="K360" s="146"/>
      <c r="L360" s="143"/>
      <c r="M360" s="144"/>
      <c r="N360" s="144"/>
      <c r="O360" s="145"/>
      <c r="P360" s="144"/>
      <c r="Q360" s="143"/>
      <c r="R360" s="143"/>
    </row>
    <row r="361" spans="1:18" ht="35.1" customHeight="1">
      <c r="A361" s="143">
        <v>354</v>
      </c>
      <c r="B361" s="143">
        <v>134</v>
      </c>
      <c r="C361" s="143" t="s">
        <v>614</v>
      </c>
      <c r="D361" s="143">
        <v>148</v>
      </c>
      <c r="E361" s="143">
        <v>148</v>
      </c>
      <c r="F361" s="143" t="s">
        <v>1106</v>
      </c>
      <c r="G361" s="147" t="s">
        <v>1105</v>
      </c>
      <c r="H361" s="148">
        <v>1</v>
      </c>
      <c r="I361" s="143" t="s">
        <v>608</v>
      </c>
      <c r="J361" s="147"/>
      <c r="K361" s="146"/>
      <c r="L361" s="143"/>
      <c r="M361" s="144"/>
      <c r="N361" s="144"/>
      <c r="O361" s="145"/>
      <c r="P361" s="144"/>
      <c r="Q361" s="143"/>
      <c r="R361" s="143"/>
    </row>
    <row r="362" spans="1:18" ht="35.1" customHeight="1">
      <c r="A362" s="143">
        <v>355</v>
      </c>
      <c r="B362" s="143">
        <v>135</v>
      </c>
      <c r="C362" s="143" t="s">
        <v>614</v>
      </c>
      <c r="D362" s="143">
        <v>148</v>
      </c>
      <c r="E362" s="143">
        <v>148</v>
      </c>
      <c r="F362" s="143" t="s">
        <v>1092</v>
      </c>
      <c r="G362" s="143" t="s">
        <v>1091</v>
      </c>
      <c r="H362" s="148">
        <v>1</v>
      </c>
      <c r="I362" s="143" t="s">
        <v>1090</v>
      </c>
      <c r="J362" s="147"/>
      <c r="K362" s="146"/>
      <c r="L362" s="143"/>
      <c r="M362" s="144"/>
      <c r="N362" s="144"/>
      <c r="O362" s="145"/>
      <c r="P362" s="144"/>
      <c r="Q362" s="143"/>
      <c r="R362" s="143"/>
    </row>
    <row r="363" spans="1:18" ht="35.1" customHeight="1">
      <c r="A363" s="143">
        <v>356</v>
      </c>
      <c r="B363" s="143">
        <v>135</v>
      </c>
      <c r="C363" s="143" t="s">
        <v>614</v>
      </c>
      <c r="D363" s="143">
        <v>148</v>
      </c>
      <c r="E363" s="143">
        <v>148</v>
      </c>
      <c r="F363" s="143" t="s">
        <v>1101</v>
      </c>
      <c r="G363" s="147" t="s">
        <v>1104</v>
      </c>
      <c r="H363" s="148">
        <v>1</v>
      </c>
      <c r="I363" s="143" t="s">
        <v>1094</v>
      </c>
      <c r="J363" s="147"/>
      <c r="K363" s="146"/>
      <c r="L363" s="143"/>
      <c r="M363" s="144"/>
      <c r="N363" s="144"/>
      <c r="O363" s="145"/>
      <c r="P363" s="144"/>
      <c r="Q363" s="143"/>
      <c r="R363" s="143" t="s">
        <v>1099</v>
      </c>
    </row>
    <row r="364" spans="1:18" ht="35.1" customHeight="1">
      <c r="A364" s="143">
        <v>357</v>
      </c>
      <c r="B364" s="143">
        <v>135</v>
      </c>
      <c r="C364" s="143" t="s">
        <v>614</v>
      </c>
      <c r="D364" s="143">
        <v>148</v>
      </c>
      <c r="E364" s="143">
        <v>148</v>
      </c>
      <c r="F364" s="143" t="s">
        <v>1098</v>
      </c>
      <c r="G364" s="147" t="s">
        <v>1103</v>
      </c>
      <c r="H364" s="148">
        <v>1</v>
      </c>
      <c r="I364" s="143" t="s">
        <v>1094</v>
      </c>
      <c r="J364" s="147"/>
      <c r="K364" s="146"/>
      <c r="L364" s="143"/>
      <c r="M364" s="144"/>
      <c r="N364" s="144"/>
      <c r="O364" s="145"/>
      <c r="P364" s="144"/>
      <c r="Q364" s="143"/>
      <c r="R364" s="143"/>
    </row>
    <row r="365" spans="1:18" ht="35.1" customHeight="1">
      <c r="A365" s="143">
        <v>358</v>
      </c>
      <c r="B365" s="143">
        <v>135</v>
      </c>
      <c r="C365" s="143" t="s">
        <v>614</v>
      </c>
      <c r="D365" s="143">
        <v>148</v>
      </c>
      <c r="E365" s="143">
        <v>148</v>
      </c>
      <c r="F365" s="143" t="s">
        <v>1096</v>
      </c>
      <c r="G365" s="147" t="s">
        <v>1102</v>
      </c>
      <c r="H365" s="148">
        <v>1</v>
      </c>
      <c r="I365" s="143" t="s">
        <v>1094</v>
      </c>
      <c r="J365" s="147"/>
      <c r="K365" s="146"/>
      <c r="L365" s="143"/>
      <c r="M365" s="144"/>
      <c r="N365" s="144"/>
      <c r="O365" s="145"/>
      <c r="P365" s="144"/>
      <c r="Q365" s="143"/>
      <c r="R365" s="143"/>
    </row>
    <row r="366" spans="1:18" ht="35.1" customHeight="1">
      <c r="A366" s="143">
        <v>359</v>
      </c>
      <c r="B366" s="143">
        <v>136</v>
      </c>
      <c r="C366" s="143" t="s">
        <v>614</v>
      </c>
      <c r="D366" s="143">
        <v>148</v>
      </c>
      <c r="E366" s="143">
        <v>148</v>
      </c>
      <c r="F366" s="143" t="s">
        <v>1092</v>
      </c>
      <c r="G366" s="143" t="s">
        <v>1091</v>
      </c>
      <c r="H366" s="148">
        <v>1</v>
      </c>
      <c r="I366" s="143" t="s">
        <v>1090</v>
      </c>
      <c r="J366" s="147"/>
      <c r="K366" s="146"/>
      <c r="L366" s="143"/>
      <c r="M366" s="144"/>
      <c r="N366" s="144"/>
      <c r="O366" s="145"/>
      <c r="P366" s="144"/>
      <c r="Q366" s="143"/>
      <c r="R366" s="143"/>
    </row>
    <row r="367" spans="1:18" ht="35.1" customHeight="1">
      <c r="A367" s="143">
        <v>360</v>
      </c>
      <c r="B367" s="143">
        <v>136</v>
      </c>
      <c r="C367" s="143" t="s">
        <v>614</v>
      </c>
      <c r="D367" s="143">
        <v>148</v>
      </c>
      <c r="E367" s="143">
        <v>148</v>
      </c>
      <c r="F367" s="143" t="s">
        <v>1101</v>
      </c>
      <c r="G367" s="147" t="s">
        <v>1100</v>
      </c>
      <c r="H367" s="148">
        <v>1</v>
      </c>
      <c r="I367" s="143" t="s">
        <v>1094</v>
      </c>
      <c r="J367" s="147"/>
      <c r="K367" s="146"/>
      <c r="L367" s="143"/>
      <c r="M367" s="144"/>
      <c r="N367" s="144"/>
      <c r="O367" s="145"/>
      <c r="P367" s="144"/>
      <c r="Q367" s="143"/>
      <c r="R367" s="143" t="s">
        <v>1099</v>
      </c>
    </row>
    <row r="368" spans="1:18" ht="35.1" customHeight="1">
      <c r="A368" s="143">
        <v>361</v>
      </c>
      <c r="B368" s="143">
        <v>136</v>
      </c>
      <c r="C368" s="143" t="s">
        <v>614</v>
      </c>
      <c r="D368" s="143">
        <v>148</v>
      </c>
      <c r="E368" s="143">
        <v>148</v>
      </c>
      <c r="F368" s="143" t="s">
        <v>1098</v>
      </c>
      <c r="G368" s="147" t="s">
        <v>1097</v>
      </c>
      <c r="H368" s="148">
        <v>1</v>
      </c>
      <c r="I368" s="143" t="s">
        <v>1094</v>
      </c>
      <c r="J368" s="147"/>
      <c r="K368" s="146"/>
      <c r="L368" s="143"/>
      <c r="M368" s="144"/>
      <c r="N368" s="144"/>
      <c r="O368" s="145"/>
      <c r="P368" s="144"/>
      <c r="Q368" s="143"/>
      <c r="R368" s="143"/>
    </row>
    <row r="369" spans="1:18" ht="35.1" customHeight="1">
      <c r="A369" s="143">
        <v>362</v>
      </c>
      <c r="B369" s="143">
        <v>136</v>
      </c>
      <c r="C369" s="143" t="s">
        <v>614</v>
      </c>
      <c r="D369" s="143">
        <v>148</v>
      </c>
      <c r="E369" s="143">
        <v>148</v>
      </c>
      <c r="F369" s="143" t="s">
        <v>1096</v>
      </c>
      <c r="G369" s="147" t="s">
        <v>1095</v>
      </c>
      <c r="H369" s="148">
        <v>1</v>
      </c>
      <c r="I369" s="143" t="s">
        <v>1094</v>
      </c>
      <c r="J369" s="147"/>
      <c r="K369" s="146"/>
      <c r="L369" s="143"/>
      <c r="M369" s="144"/>
      <c r="N369" s="144"/>
      <c r="O369" s="145"/>
      <c r="P369" s="144"/>
      <c r="Q369" s="143"/>
      <c r="R369" s="143"/>
    </row>
    <row r="370" spans="1:18" ht="35.1" customHeight="1">
      <c r="A370" s="143">
        <v>363</v>
      </c>
      <c r="B370" s="143">
        <v>137</v>
      </c>
      <c r="C370" s="143" t="s">
        <v>614</v>
      </c>
      <c r="D370" s="143" t="s">
        <v>1093</v>
      </c>
      <c r="E370" s="143" t="s">
        <v>1093</v>
      </c>
      <c r="F370" s="143" t="s">
        <v>1092</v>
      </c>
      <c r="G370" s="143" t="s">
        <v>1091</v>
      </c>
      <c r="H370" s="148">
        <v>1</v>
      </c>
      <c r="I370" s="143" t="s">
        <v>1090</v>
      </c>
      <c r="J370" s="147"/>
      <c r="K370" s="146"/>
      <c r="L370" s="143"/>
      <c r="M370" s="144"/>
      <c r="N370" s="144"/>
      <c r="O370" s="145"/>
      <c r="P370" s="144"/>
      <c r="Q370" s="143"/>
      <c r="R370" s="143"/>
    </row>
  </sheetData>
  <autoFilter ref="A7:U370"/>
  <mergeCells count="19">
    <mergeCell ref="C6:C7"/>
    <mergeCell ref="D6:D7"/>
    <mergeCell ref="E6:E7"/>
    <mergeCell ref="R6:R7"/>
    <mergeCell ref="G6:G7"/>
    <mergeCell ref="H6:H7"/>
    <mergeCell ref="I6:I7"/>
    <mergeCell ref="J6:J7"/>
    <mergeCell ref="K6:K7"/>
    <mergeCell ref="L6:Q6"/>
    <mergeCell ref="F6:F7"/>
    <mergeCell ref="A1:R1"/>
    <mergeCell ref="L3:R3"/>
    <mergeCell ref="A4:I4"/>
    <mergeCell ref="L4:R4"/>
    <mergeCell ref="A5:I5"/>
    <mergeCell ref="L5:R5"/>
    <mergeCell ref="A6:A7"/>
    <mergeCell ref="B6:B7"/>
  </mergeCells>
  <phoneticPr fontId="2" type="noConversion"/>
  <printOptions horizontalCentered="1"/>
  <pageMargins left="0.39370078740157483" right="0.39370078740157483" top="0.70866141732283472" bottom="0.51181102362204722" header="0.39370078740157483" footer="0.19685039370078741"/>
  <pageSetup paperSize="8" orientation="landscape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10</vt:i4>
      </vt:variant>
    </vt:vector>
  </HeadingPairs>
  <TitlesOfParts>
    <vt:vector size="15" baseType="lpstr">
      <vt:lpstr>주거</vt:lpstr>
      <vt:lpstr>영농</vt:lpstr>
      <vt:lpstr>토지조서_16.3.24</vt:lpstr>
      <vt:lpstr>물건조서</vt:lpstr>
      <vt:lpstr>분묘조서</vt:lpstr>
      <vt:lpstr>영농!Database</vt:lpstr>
      <vt:lpstr>토지조서_16.3.24!Database</vt:lpstr>
      <vt:lpstr>분묘조서!Print_Area</vt:lpstr>
      <vt:lpstr>영농!Print_Area</vt:lpstr>
      <vt:lpstr>주거!Print_Area</vt:lpstr>
      <vt:lpstr>토지조서_16.3.24!Print_Area</vt:lpstr>
      <vt:lpstr>분묘조서!Print_Titles</vt:lpstr>
      <vt:lpstr>영농!Print_Titles</vt:lpstr>
      <vt:lpstr>주거!Print_Titles</vt:lpstr>
      <vt:lpstr>토지조서_16.3.24!Print_Titles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DB405T3A</cp:lastModifiedBy>
  <cp:lastPrinted>2016-03-29T01:41:27Z</cp:lastPrinted>
  <dcterms:created xsi:type="dcterms:W3CDTF">2016-02-22T05:11:38Z</dcterms:created>
  <dcterms:modified xsi:type="dcterms:W3CDTF">2016-03-30T08:21:21Z</dcterms:modified>
</cp:coreProperties>
</file>